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konjse.sharepoint.com/sites/MEK/Delade dokument/Metodstöd elasticiteter/"/>
    </mc:Choice>
  </mc:AlternateContent>
  <xr:revisionPtr revIDLastSave="40" documentId="13_ncr:1_{F934BE35-2CCD-4CA8-8A8F-4C3CA7C969E6}" xr6:coauthVersionLast="47" xr6:coauthVersionMax="47" xr10:uidLastSave="{8392FE72-EAFD-445C-8729-65A3DE427CBD}"/>
  <bookViews>
    <workbookView xWindow="-120" yWindow="-120" windowWidth="51840" windowHeight="21240" activeTab="1" xr2:uid="{828D46A8-6ADD-43F8-A7E7-156688907A94}"/>
  </bookViews>
  <sheets>
    <sheet name="Beskrivning" sheetId="4" r:id="rId1"/>
    <sheet name="Studier" sheetId="3" r:id="rId2"/>
  </sheets>
  <definedNames>
    <definedName name="_xlnm._FilterDatabase" localSheetId="1" hidden="1">Studier!$F$8:$F$14</definedName>
    <definedName name="Utsnitt___förändring_i_Q111">#N/A</definedName>
    <definedName name="Utsnitt_Berörda_aktörer111">#N/A</definedName>
    <definedName name="Utsnitt_Elasticitetsmått111">#N/A</definedName>
    <definedName name="Utsnitt_KortLångsiktig111">#N/A</definedName>
    <definedName name="Utsnitt_Vad_påverkar1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3" l="1"/>
  <c r="BA42" i="3" s="1"/>
  <c r="I42" i="3"/>
  <c r="H43" i="3"/>
  <c r="BA43" i="3" s="1"/>
  <c r="I43" i="3"/>
  <c r="I113" i="3"/>
  <c r="H113" i="3"/>
  <c r="BA113" i="3" s="1"/>
  <c r="I112" i="3"/>
  <c r="H112" i="3"/>
  <c r="BA112" i="3" s="1"/>
  <c r="I111" i="3"/>
  <c r="H111" i="3"/>
  <c r="BA111" i="3" s="1"/>
  <c r="I110" i="3"/>
  <c r="H110" i="3"/>
  <c r="BA110" i="3" s="1"/>
  <c r="H307" i="3"/>
  <c r="BA307" i="3" s="1"/>
  <c r="I307" i="3"/>
  <c r="H266" i="3"/>
  <c r="BA266" i="3" s="1"/>
  <c r="I266" i="3"/>
  <c r="H309" i="3"/>
  <c r="I309" i="3"/>
  <c r="H308" i="3"/>
  <c r="BA308" i="3" s="1"/>
  <c r="I308" i="3"/>
  <c r="H306" i="3"/>
  <c r="I306" i="3"/>
  <c r="I227" i="3"/>
  <c r="H227" i="3"/>
  <c r="BA227" i="3" s="1"/>
  <c r="I226" i="3"/>
  <c r="H226" i="3"/>
  <c r="BA226" i="3" s="1"/>
  <c r="I272" i="3"/>
  <c r="H272" i="3"/>
  <c r="BA272" i="3" s="1"/>
  <c r="I271" i="3"/>
  <c r="H271" i="3"/>
  <c r="BA271" i="3" s="1"/>
  <c r="I28" i="3"/>
  <c r="H28" i="3"/>
  <c r="BA28" i="3" s="1"/>
  <c r="I27" i="3"/>
  <c r="H27" i="3"/>
  <c r="BA27" i="3" s="1"/>
  <c r="I270" i="3"/>
  <c r="H270" i="3"/>
  <c r="BA270" i="3" s="1"/>
  <c r="I269" i="3"/>
  <c r="H269" i="3"/>
  <c r="BA269" i="3" s="1"/>
  <c r="I26" i="3"/>
  <c r="H26" i="3"/>
  <c r="BA26" i="3" s="1"/>
  <c r="I25" i="3"/>
  <c r="H25" i="3"/>
  <c r="BA25" i="3" s="1"/>
  <c r="I58" i="3"/>
  <c r="H58" i="3"/>
  <c r="BA58" i="3" s="1"/>
  <c r="I57" i="3"/>
  <c r="H57" i="3"/>
  <c r="BA57" i="3" s="1"/>
  <c r="I70" i="3"/>
  <c r="H70" i="3"/>
  <c r="BA70" i="3" s="1"/>
  <c r="I69" i="3"/>
  <c r="H69" i="3"/>
  <c r="BA69" i="3" s="1"/>
  <c r="I163" i="3"/>
  <c r="H163" i="3"/>
  <c r="BA163" i="3" s="1"/>
  <c r="I162" i="3"/>
  <c r="H162" i="3"/>
  <c r="BA162" i="3" s="1"/>
  <c r="I63" i="3"/>
  <c r="H63" i="3"/>
  <c r="BA63" i="3" s="1"/>
  <c r="I62" i="3"/>
  <c r="H62" i="3"/>
  <c r="I86" i="3"/>
  <c r="H86" i="3"/>
  <c r="BA86" i="3" s="1"/>
  <c r="I103" i="3"/>
  <c r="H103" i="3"/>
  <c r="BA103" i="3" s="1"/>
  <c r="I102" i="3"/>
  <c r="H102" i="3"/>
  <c r="BA102" i="3" s="1"/>
  <c r="I101" i="3"/>
  <c r="H101" i="3"/>
  <c r="BA101" i="3" s="1"/>
  <c r="I89" i="3"/>
  <c r="H89" i="3"/>
  <c r="BA89" i="3" s="1"/>
  <c r="I88" i="3"/>
  <c r="H88" i="3"/>
  <c r="BA88" i="3" s="1"/>
  <c r="I253" i="3"/>
  <c r="H253" i="3"/>
  <c r="BA253" i="3" s="1"/>
  <c r="I252" i="3"/>
  <c r="H252" i="3"/>
  <c r="BA252" i="3" s="1"/>
  <c r="I238" i="3"/>
  <c r="H238" i="3"/>
  <c r="BA238" i="3" s="1"/>
  <c r="I237" i="3"/>
  <c r="H237" i="3"/>
  <c r="BA237" i="3" s="1"/>
  <c r="I203" i="3"/>
  <c r="H203" i="3"/>
  <c r="BA203" i="3" s="1"/>
  <c r="I152" i="3"/>
  <c r="H152" i="3"/>
  <c r="BA152" i="3" s="1"/>
  <c r="I151" i="3"/>
  <c r="H151" i="3"/>
  <c r="BA151" i="3" s="1"/>
  <c r="I150" i="3"/>
  <c r="H150" i="3"/>
  <c r="BA150" i="3" s="1"/>
  <c r="I149" i="3"/>
  <c r="H149" i="3"/>
  <c r="BA149" i="3" s="1"/>
  <c r="I148" i="3"/>
  <c r="H148" i="3"/>
  <c r="BA148" i="3" s="1"/>
  <c r="I147" i="3"/>
  <c r="H147" i="3"/>
  <c r="BA147" i="3" s="1"/>
  <c r="I146" i="3"/>
  <c r="H146" i="3"/>
  <c r="BA146" i="3" s="1"/>
  <c r="I145" i="3"/>
  <c r="H145" i="3"/>
  <c r="BA145" i="3" s="1"/>
  <c r="I36" i="3"/>
  <c r="H36" i="3"/>
  <c r="BA36" i="3" s="1"/>
  <c r="I223" i="3"/>
  <c r="H223" i="3"/>
  <c r="BA223" i="3" s="1"/>
  <c r="I243" i="3"/>
  <c r="H243" i="3"/>
  <c r="BA243" i="3" s="1"/>
  <c r="I241" i="3"/>
  <c r="H241" i="3"/>
  <c r="BA241" i="3" s="1"/>
  <c r="I93" i="3"/>
  <c r="H93" i="3"/>
  <c r="BA93" i="3" s="1"/>
  <c r="I91" i="3"/>
  <c r="H91" i="3"/>
  <c r="BA91" i="3" s="1"/>
  <c r="I92" i="3"/>
  <c r="H92" i="3"/>
  <c r="BA92" i="3" s="1"/>
  <c r="I196" i="3"/>
  <c r="H196" i="3"/>
  <c r="BA196" i="3" s="1"/>
  <c r="I195" i="3"/>
  <c r="H195" i="3"/>
  <c r="BA195" i="3" s="1"/>
  <c r="I208" i="3"/>
  <c r="H208" i="3"/>
  <c r="BA208" i="3" s="1"/>
  <c r="I202" i="3"/>
  <c r="H202" i="3"/>
  <c r="BA202" i="3" s="1"/>
  <c r="I201" i="3"/>
  <c r="H201" i="3"/>
  <c r="BA201" i="3" s="1"/>
  <c r="I200" i="3"/>
  <c r="H200" i="3"/>
  <c r="BA200" i="3" s="1"/>
  <c r="I199" i="3"/>
  <c r="H199" i="3"/>
  <c r="BA199" i="3" s="1"/>
  <c r="I54" i="3"/>
  <c r="H54" i="3"/>
  <c r="BA54" i="3" s="1"/>
  <c r="I53" i="3"/>
  <c r="H53" i="3"/>
  <c r="BA53" i="3" s="1"/>
  <c r="I68" i="3"/>
  <c r="H68" i="3"/>
  <c r="BA68" i="3" s="1"/>
  <c r="I125" i="3"/>
  <c r="H125" i="3"/>
  <c r="BA125" i="3" s="1"/>
  <c r="I67" i="3"/>
  <c r="H67" i="3"/>
  <c r="BA67" i="3" s="1"/>
  <c r="I124" i="3"/>
  <c r="H124" i="3"/>
  <c r="BA124" i="3" s="1"/>
  <c r="I66" i="3"/>
  <c r="H66" i="3"/>
  <c r="BA66" i="3" s="1"/>
  <c r="I65" i="3"/>
  <c r="H65" i="3"/>
  <c r="BA65" i="3" s="1"/>
  <c r="I123" i="3"/>
  <c r="H123" i="3"/>
  <c r="BA123" i="3" s="1"/>
  <c r="I122" i="3"/>
  <c r="H122" i="3"/>
  <c r="BA122" i="3" s="1"/>
  <c r="I303" i="3"/>
  <c r="H303" i="3"/>
  <c r="BA303" i="3" s="1"/>
  <c r="I228" i="3"/>
  <c r="H228" i="3"/>
  <c r="BA228" i="3" s="1"/>
  <c r="I279" i="3"/>
  <c r="H279" i="3"/>
  <c r="BA279" i="3" s="1"/>
  <c r="I278" i="3"/>
  <c r="H278" i="3"/>
  <c r="BA278" i="3" s="1"/>
  <c r="I225" i="3"/>
  <c r="H225" i="3"/>
  <c r="BA225" i="3" s="1"/>
  <c r="I79" i="3"/>
  <c r="H79" i="3"/>
  <c r="BA79" i="3" s="1"/>
  <c r="I78" i="3"/>
  <c r="H78" i="3"/>
  <c r="BA78" i="3" s="1"/>
  <c r="I77" i="3"/>
  <c r="H77" i="3"/>
  <c r="BA77" i="3" s="1"/>
  <c r="I76" i="3"/>
  <c r="H76" i="3"/>
  <c r="BA76" i="3" s="1"/>
  <c r="I263" i="3"/>
  <c r="H263" i="3"/>
  <c r="BA263" i="3" s="1"/>
  <c r="I267" i="3"/>
  <c r="H267" i="3"/>
  <c r="BA267" i="3" s="1"/>
  <c r="I231" i="3"/>
  <c r="H231" i="3"/>
  <c r="BA231" i="3" s="1"/>
  <c r="I232" i="3"/>
  <c r="H232" i="3"/>
  <c r="BA232" i="3" s="1"/>
  <c r="I136" i="3"/>
  <c r="H136" i="3"/>
  <c r="BA136" i="3" s="1"/>
  <c r="I135" i="3"/>
  <c r="H135" i="3"/>
  <c r="BA135" i="3" s="1"/>
  <c r="I142" i="3"/>
  <c r="H142" i="3"/>
  <c r="BA142" i="3" s="1"/>
  <c r="I139" i="3"/>
  <c r="H139" i="3"/>
  <c r="BA139" i="3" s="1"/>
  <c r="I141" i="3"/>
  <c r="H141" i="3"/>
  <c r="BA141" i="3" s="1"/>
  <c r="I138" i="3"/>
  <c r="H138" i="3"/>
  <c r="BA138" i="3" s="1"/>
  <c r="I133" i="3"/>
  <c r="H133" i="3"/>
  <c r="BA133" i="3" s="1"/>
  <c r="I140" i="3"/>
  <c r="H140" i="3"/>
  <c r="BA140" i="3" s="1"/>
  <c r="I137" i="3"/>
  <c r="H137" i="3"/>
  <c r="BA137" i="3" s="1"/>
  <c r="I134" i="3"/>
  <c r="H134" i="3"/>
  <c r="BA134" i="3" s="1"/>
  <c r="I100" i="3"/>
  <c r="H100" i="3"/>
  <c r="BA100" i="3" s="1"/>
  <c r="I174" i="3"/>
  <c r="H174" i="3"/>
  <c r="BA174" i="3" s="1"/>
  <c r="I173" i="3"/>
  <c r="H173" i="3"/>
  <c r="BA173" i="3" s="1"/>
  <c r="I172" i="3"/>
  <c r="H172" i="3"/>
  <c r="BA172" i="3" s="1"/>
  <c r="I171" i="3"/>
  <c r="H171" i="3"/>
  <c r="BA171" i="3" s="1"/>
  <c r="I161" i="3"/>
  <c r="H161" i="3"/>
  <c r="BA161" i="3" s="1"/>
  <c r="I160" i="3"/>
  <c r="H160" i="3"/>
  <c r="BA160" i="3" s="1"/>
  <c r="I159" i="3"/>
  <c r="H159" i="3"/>
  <c r="BA159" i="3" s="1"/>
  <c r="I158" i="3"/>
  <c r="H158" i="3"/>
  <c r="BA158" i="3" s="1"/>
  <c r="I293" i="3"/>
  <c r="H293" i="3"/>
  <c r="BA293" i="3" s="1"/>
  <c r="I288" i="3"/>
  <c r="H288" i="3"/>
  <c r="BA288" i="3" s="1"/>
  <c r="I292" i="3"/>
  <c r="H292" i="3"/>
  <c r="BA292" i="3" s="1"/>
  <c r="I291" i="3"/>
  <c r="H291" i="3"/>
  <c r="BA291" i="3" s="1"/>
  <c r="I294" i="3"/>
  <c r="H294" i="3"/>
  <c r="BA294" i="3" s="1"/>
  <c r="I275" i="3"/>
  <c r="H275" i="3"/>
  <c r="BA275" i="3" s="1"/>
  <c r="I64" i="3"/>
  <c r="H64" i="3"/>
  <c r="BA64" i="3" s="1"/>
  <c r="I121" i="3"/>
  <c r="H121" i="3"/>
  <c r="BA121" i="3" s="1"/>
  <c r="I211" i="3"/>
  <c r="H211" i="3"/>
  <c r="BA211" i="3" s="1"/>
  <c r="I187" i="3"/>
  <c r="H187" i="3"/>
  <c r="BA187" i="3" s="1"/>
  <c r="I192" i="3"/>
  <c r="H192" i="3"/>
  <c r="BA192" i="3" s="1"/>
  <c r="I156" i="3"/>
  <c r="H156" i="3"/>
  <c r="BA156" i="3" s="1"/>
  <c r="I155" i="3"/>
  <c r="H155" i="3"/>
  <c r="BA155" i="3" s="1"/>
  <c r="I217" i="3"/>
  <c r="H217" i="3"/>
  <c r="BA217" i="3" s="1"/>
  <c r="I216" i="3"/>
  <c r="H216" i="3"/>
  <c r="BA216" i="3" s="1"/>
  <c r="I219" i="3"/>
  <c r="H219" i="3"/>
  <c r="BA219" i="3" s="1"/>
  <c r="I218" i="3"/>
  <c r="H218" i="3"/>
  <c r="BA218" i="3" s="1"/>
  <c r="I212" i="3"/>
  <c r="H212" i="3"/>
  <c r="BA212" i="3" s="1"/>
  <c r="I234" i="3"/>
  <c r="H234" i="3"/>
  <c r="BA234" i="3" s="1"/>
  <c r="I235" i="3"/>
  <c r="H235" i="3"/>
  <c r="BA235" i="3" s="1"/>
  <c r="I198" i="3"/>
  <c r="H198" i="3"/>
  <c r="BA198" i="3" s="1"/>
  <c r="I213" i="3"/>
  <c r="H213" i="3"/>
  <c r="BA213" i="3" s="1"/>
  <c r="I197" i="3"/>
  <c r="H197" i="3"/>
  <c r="BA197" i="3" s="1"/>
  <c r="I283" i="3"/>
  <c r="H283" i="3"/>
  <c r="BA283" i="3" s="1"/>
  <c r="I154" i="3"/>
  <c r="H154" i="3"/>
  <c r="BA154" i="3" s="1"/>
  <c r="I153" i="3"/>
  <c r="H153" i="3"/>
  <c r="BA153" i="3" s="1"/>
  <c r="I127" i="3"/>
  <c r="H127" i="3"/>
  <c r="BA127" i="3" s="1"/>
  <c r="I72" i="3"/>
  <c r="H72" i="3"/>
  <c r="BA72" i="3" s="1"/>
  <c r="I126" i="3"/>
  <c r="H126" i="3"/>
  <c r="BA126" i="3" s="1"/>
  <c r="I71" i="3"/>
  <c r="H71" i="3"/>
  <c r="BA71" i="3" s="1"/>
  <c r="I144" i="3"/>
  <c r="H144" i="3"/>
  <c r="BA144" i="3" s="1"/>
  <c r="I143" i="3"/>
  <c r="H143" i="3"/>
  <c r="BA143" i="3" s="1"/>
  <c r="I87" i="3"/>
  <c r="H87" i="3"/>
  <c r="BA87" i="3" s="1"/>
  <c r="I128" i="3"/>
  <c r="H128" i="3"/>
  <c r="BA128" i="3" s="1"/>
  <c r="I119" i="3"/>
  <c r="H119" i="3"/>
  <c r="BA119" i="3" s="1"/>
  <c r="I56" i="3"/>
  <c r="H56" i="3"/>
  <c r="BA56" i="3" s="1"/>
  <c r="I55" i="3"/>
  <c r="H55" i="3"/>
  <c r="BA55" i="3" s="1"/>
  <c r="I118" i="3"/>
  <c r="H118" i="3"/>
  <c r="BA118" i="3" s="1"/>
  <c r="I244" i="3"/>
  <c r="H244" i="3"/>
  <c r="BA244" i="3" s="1"/>
  <c r="I242" i="3"/>
  <c r="H242" i="3"/>
  <c r="BA242" i="3" s="1"/>
  <c r="I167" i="3"/>
  <c r="H167" i="3"/>
  <c r="BA167" i="3" s="1"/>
  <c r="I166" i="3"/>
  <c r="H166" i="3"/>
  <c r="BA166" i="3" s="1"/>
  <c r="I181" i="3"/>
  <c r="H181" i="3"/>
  <c r="BA181" i="3" s="1"/>
  <c r="I39" i="3"/>
  <c r="H39" i="3"/>
  <c r="BA39" i="3" s="1"/>
  <c r="I281" i="3"/>
  <c r="H281" i="3"/>
  <c r="BA281" i="3" s="1"/>
  <c r="I182" i="3"/>
  <c r="H182" i="3"/>
  <c r="BA182" i="3" s="1"/>
  <c r="I38" i="3"/>
  <c r="H38" i="3"/>
  <c r="BA38" i="3" s="1"/>
  <c r="I233" i="3"/>
  <c r="H233" i="3"/>
  <c r="BA233" i="3" s="1"/>
  <c r="I194" i="3"/>
  <c r="H194" i="3"/>
  <c r="BA194" i="3" s="1"/>
  <c r="I84" i="3"/>
  <c r="H84" i="3"/>
  <c r="BA84" i="3" s="1"/>
  <c r="I83" i="3"/>
  <c r="H83" i="3"/>
  <c r="BA83" i="3" s="1"/>
  <c r="I165" i="3"/>
  <c r="H165" i="3"/>
  <c r="BA165" i="3" s="1"/>
  <c r="I164" i="3"/>
  <c r="H164" i="3"/>
  <c r="BA164" i="3" s="1"/>
  <c r="I215" i="3"/>
  <c r="H215" i="3"/>
  <c r="BA215" i="3" s="1"/>
  <c r="I214" i="3"/>
  <c r="H214" i="3"/>
  <c r="BA214" i="3" s="1"/>
  <c r="I304" i="3"/>
  <c r="H304" i="3"/>
  <c r="BA304" i="3" s="1"/>
  <c r="I305" i="3"/>
  <c r="H305" i="3"/>
  <c r="BA305" i="3" s="1"/>
  <c r="I177" i="3"/>
  <c r="H177" i="3"/>
  <c r="BA177" i="3" s="1"/>
  <c r="I176" i="3"/>
  <c r="H176" i="3"/>
  <c r="BA176" i="3" s="1"/>
  <c r="I191" i="3"/>
  <c r="H191" i="3"/>
  <c r="BA191" i="3" s="1"/>
  <c r="I190" i="3"/>
  <c r="H190" i="3"/>
  <c r="BA190" i="3" s="1"/>
  <c r="I189" i="3"/>
  <c r="H189" i="3"/>
  <c r="BA189" i="3" s="1"/>
  <c r="I188" i="3"/>
  <c r="H188" i="3"/>
  <c r="BA188" i="3" s="1"/>
  <c r="I175" i="3"/>
  <c r="H175" i="3"/>
  <c r="BA175" i="3" s="1"/>
  <c r="I178" i="3"/>
  <c r="H178" i="3"/>
  <c r="BA178" i="3" s="1"/>
  <c r="I302" i="3"/>
  <c r="H302" i="3"/>
  <c r="BA302" i="3" s="1"/>
  <c r="I301" i="3"/>
  <c r="H301" i="3"/>
  <c r="BA301" i="3" s="1"/>
  <c r="I41" i="3"/>
  <c r="H41" i="3"/>
  <c r="BA41" i="3" s="1"/>
  <c r="I40" i="3"/>
  <c r="H40" i="3"/>
  <c r="BA40" i="3" s="1"/>
  <c r="I157" i="3"/>
  <c r="H157" i="3"/>
  <c r="BA157" i="3" s="1"/>
  <c r="I245" i="3"/>
  <c r="H245" i="3"/>
  <c r="BA245" i="3" s="1"/>
  <c r="I230" i="3"/>
  <c r="H230" i="3"/>
  <c r="BA230" i="3" s="1"/>
  <c r="I61" i="3"/>
  <c r="H61" i="3"/>
  <c r="BA61" i="3" s="1"/>
  <c r="I229" i="3"/>
  <c r="H229" i="3"/>
  <c r="BA229" i="3" s="1"/>
  <c r="I73" i="3"/>
  <c r="H73" i="3"/>
  <c r="BA73" i="3" s="1"/>
  <c r="I287" i="3"/>
  <c r="H287" i="3"/>
  <c r="BA287" i="3" s="1"/>
  <c r="I240" i="3"/>
  <c r="H240" i="3"/>
  <c r="BA240" i="3" s="1"/>
  <c r="I48" i="3"/>
  <c r="H48" i="3"/>
  <c r="BA48" i="3" s="1"/>
  <c r="I179" i="3"/>
  <c r="H179" i="3"/>
  <c r="BA179" i="3" s="1"/>
  <c r="I180" i="3"/>
  <c r="H180" i="3"/>
  <c r="BA180" i="3" s="1"/>
  <c r="I236" i="3"/>
  <c r="H236" i="3"/>
  <c r="BA236" i="3" s="1"/>
  <c r="I249" i="3"/>
  <c r="H249" i="3"/>
  <c r="BA249" i="3" s="1"/>
  <c r="I296" i="3"/>
  <c r="H296" i="3"/>
  <c r="BA296" i="3" s="1"/>
  <c r="I286" i="3"/>
  <c r="H286" i="3"/>
  <c r="BA286" i="3" s="1"/>
  <c r="I248" i="3"/>
  <c r="H248" i="3"/>
  <c r="BA248" i="3" s="1"/>
  <c r="I285" i="3"/>
  <c r="H285" i="3"/>
  <c r="BA285" i="3" s="1"/>
  <c r="I295" i="3"/>
  <c r="H295" i="3"/>
  <c r="BA295" i="3" s="1"/>
  <c r="I297" i="3"/>
  <c r="H297" i="3"/>
  <c r="BA297" i="3" s="1"/>
  <c r="I247" i="3"/>
  <c r="H247" i="3"/>
  <c r="BA247" i="3" s="1"/>
  <c r="I284" i="3"/>
  <c r="H284" i="3"/>
  <c r="BA284" i="3" s="1"/>
  <c r="I170" i="3"/>
  <c r="H170" i="3"/>
  <c r="BA170" i="3" s="1"/>
  <c r="I24" i="3"/>
  <c r="H24" i="3"/>
  <c r="BA24" i="3" s="1"/>
  <c r="I299" i="3"/>
  <c r="H299" i="3"/>
  <c r="BA299" i="3" s="1"/>
  <c r="I298" i="3"/>
  <c r="H298" i="3"/>
  <c r="BA298" i="3" s="1"/>
  <c r="I107" i="3"/>
  <c r="H107" i="3"/>
  <c r="BA107" i="3" s="1"/>
  <c r="I106" i="3"/>
  <c r="H106" i="3"/>
  <c r="BA106" i="3" s="1"/>
  <c r="I130" i="3"/>
  <c r="H130" i="3"/>
  <c r="BA130" i="3" s="1"/>
  <c r="I129" i="3"/>
  <c r="H129" i="3"/>
  <c r="BA129" i="3" s="1"/>
  <c r="I75" i="3"/>
  <c r="H75" i="3"/>
  <c r="BA75" i="3" s="1"/>
  <c r="I74" i="3"/>
  <c r="H74" i="3"/>
  <c r="BA74" i="3" s="1"/>
  <c r="I282" i="3"/>
  <c r="H282" i="3"/>
  <c r="BA282" i="3" s="1"/>
  <c r="I289" i="3"/>
  <c r="H289" i="3"/>
  <c r="BA289" i="3" s="1"/>
  <c r="I105" i="3"/>
  <c r="H105" i="3"/>
  <c r="BA105" i="3" s="1"/>
  <c r="I109" i="3"/>
  <c r="H109" i="3"/>
  <c r="BA109" i="3" s="1"/>
  <c r="I274" i="3"/>
  <c r="H274" i="3"/>
  <c r="BA274" i="3" s="1"/>
  <c r="I251" i="3"/>
  <c r="H251" i="3"/>
  <c r="BA251" i="3" s="1"/>
  <c r="I273" i="3"/>
  <c r="H273" i="3"/>
  <c r="BA273" i="3" s="1"/>
  <c r="I250" i="3"/>
  <c r="H250" i="3"/>
  <c r="BA250" i="3" s="1"/>
  <c r="I204" i="3"/>
  <c r="H204" i="3"/>
  <c r="BA204" i="3" s="1"/>
  <c r="I205" i="3"/>
  <c r="H205" i="3"/>
  <c r="BA205" i="3" s="1"/>
  <c r="I268" i="3"/>
  <c r="H268" i="3"/>
  <c r="BA268" i="3" s="1"/>
  <c r="I254" i="3"/>
  <c r="H254" i="3"/>
  <c r="BA254" i="3" s="1"/>
  <c r="I265" i="3"/>
  <c r="H265" i="3"/>
  <c r="BA265" i="3" s="1"/>
  <c r="I264" i="3"/>
  <c r="H264" i="3"/>
  <c r="BA264" i="3" s="1"/>
  <c r="I30" i="3"/>
  <c r="H30" i="3"/>
  <c r="BA30" i="3" s="1"/>
  <c r="I32" i="3"/>
  <c r="H32" i="3"/>
  <c r="BA32" i="3" s="1"/>
  <c r="I35" i="3"/>
  <c r="H35" i="3"/>
  <c r="BA35" i="3" s="1"/>
  <c r="I34" i="3"/>
  <c r="H34" i="3"/>
  <c r="BA34" i="3" s="1"/>
  <c r="I37" i="3"/>
  <c r="H37" i="3"/>
  <c r="BA37" i="3" s="1"/>
  <c r="I33" i="3"/>
  <c r="H33" i="3"/>
  <c r="BA33" i="3" s="1"/>
  <c r="I29" i="3"/>
  <c r="H29" i="3"/>
  <c r="BA29" i="3" s="1"/>
  <c r="I31" i="3"/>
  <c r="H31" i="3"/>
  <c r="BA31" i="3" s="1"/>
  <c r="I262" i="3"/>
  <c r="H262" i="3"/>
  <c r="BA262" i="3" s="1"/>
  <c r="I261" i="3"/>
  <c r="H261" i="3"/>
  <c r="BA261" i="3" s="1"/>
  <c r="I256" i="3"/>
  <c r="H256" i="3"/>
  <c r="BA256" i="3" s="1"/>
  <c r="I255" i="3"/>
  <c r="H255" i="3"/>
  <c r="BA255" i="3" s="1"/>
  <c r="I280" i="3"/>
  <c r="H280" i="3"/>
  <c r="BA280" i="3" s="1"/>
  <c r="I246" i="3"/>
  <c r="H246" i="3"/>
  <c r="BA246" i="3" s="1"/>
  <c r="I99" i="3"/>
  <c r="H99" i="3"/>
  <c r="BA99" i="3" s="1"/>
  <c r="I98" i="3"/>
  <c r="H98" i="3"/>
  <c r="BA98" i="3" s="1"/>
  <c r="I97" i="3"/>
  <c r="H97" i="3"/>
  <c r="BA97" i="3" s="1"/>
  <c r="I96" i="3"/>
  <c r="H96" i="3"/>
  <c r="BA96" i="3" s="1"/>
  <c r="I94" i="3"/>
  <c r="H94" i="3"/>
  <c r="BA94" i="3" s="1"/>
  <c r="I95" i="3"/>
  <c r="H95" i="3"/>
  <c r="BA95" i="3" s="1"/>
  <c r="I193" i="3"/>
  <c r="H193" i="3"/>
  <c r="BA193" i="3" s="1"/>
  <c r="I239" i="3"/>
  <c r="H239" i="3"/>
  <c r="BA239" i="3" s="1"/>
  <c r="I210" i="3"/>
  <c r="H210" i="3"/>
  <c r="BA210" i="3" s="1"/>
  <c r="I209" i="3"/>
  <c r="H209" i="3"/>
  <c r="BA209" i="3" s="1"/>
  <c r="I108" i="3"/>
  <c r="H108" i="3"/>
  <c r="BA108" i="3" s="1"/>
  <c r="I90" i="3"/>
  <c r="H90" i="3"/>
  <c r="BA90" i="3" s="1"/>
  <c r="I60" i="3"/>
  <c r="H60" i="3"/>
  <c r="BA60" i="3" s="1"/>
  <c r="I104" i="3"/>
  <c r="H104" i="3"/>
  <c r="BA104" i="3" s="1"/>
  <c r="I120" i="3"/>
  <c r="H120" i="3"/>
  <c r="BA120" i="3" s="1"/>
  <c r="I59" i="3"/>
  <c r="H59" i="3"/>
  <c r="BA59" i="3" s="1"/>
  <c r="I290" i="3"/>
  <c r="H290" i="3"/>
  <c r="BA290" i="3" s="1"/>
  <c r="I300" i="3"/>
  <c r="H300" i="3"/>
  <c r="BA300" i="3" s="1"/>
  <c r="I52" i="3"/>
  <c r="H52" i="3"/>
  <c r="BA52" i="3" s="1"/>
  <c r="I51" i="3"/>
  <c r="H51" i="3"/>
  <c r="BA51" i="3" s="1"/>
  <c r="I50" i="3"/>
  <c r="H50" i="3"/>
  <c r="BA50" i="3" s="1"/>
  <c r="I49" i="3"/>
  <c r="H49" i="3"/>
  <c r="BA49" i="3" s="1"/>
  <c r="I132" i="3"/>
  <c r="H132" i="3"/>
  <c r="BA132" i="3" s="1"/>
  <c r="I131" i="3"/>
  <c r="H131" i="3"/>
  <c r="I184" i="3"/>
  <c r="H184" i="3"/>
  <c r="BA184" i="3" s="1"/>
  <c r="I183" i="3"/>
  <c r="H183" i="3"/>
  <c r="BA183" i="3" s="1"/>
  <c r="I186" i="3"/>
  <c r="H186" i="3"/>
  <c r="I185" i="3"/>
  <c r="H185" i="3"/>
  <c r="BA185" i="3" s="1"/>
  <c r="I117" i="3"/>
  <c r="H117" i="3"/>
  <c r="BA117" i="3" s="1"/>
  <c r="I47" i="3"/>
  <c r="H47" i="3"/>
  <c r="I46" i="3"/>
  <c r="H46" i="3"/>
  <c r="BA46" i="3" s="1"/>
  <c r="I116" i="3"/>
  <c r="H116" i="3"/>
  <c r="BA116" i="3" s="1"/>
  <c r="I257" i="3"/>
  <c r="H257" i="3"/>
  <c r="I259" i="3"/>
  <c r="H259" i="3"/>
  <c r="BA259" i="3" s="1"/>
  <c r="I260" i="3"/>
  <c r="H260" i="3"/>
  <c r="BA260" i="3" s="1"/>
  <c r="I258" i="3"/>
  <c r="H258" i="3"/>
  <c r="I45" i="3"/>
  <c r="H45" i="3"/>
  <c r="I115" i="3"/>
  <c r="H115" i="3"/>
  <c r="BA115" i="3" s="1"/>
  <c r="I44" i="3"/>
  <c r="H44" i="3"/>
  <c r="BA44" i="3" s="1"/>
  <c r="I114" i="3"/>
  <c r="H114" i="3"/>
  <c r="I277" i="3"/>
  <c r="H277" i="3"/>
  <c r="BA277" i="3" s="1"/>
  <c r="I169" i="3"/>
  <c r="H169" i="3"/>
  <c r="BA169" i="3" s="1"/>
  <c r="I276" i="3"/>
  <c r="H276" i="3"/>
  <c r="I168" i="3"/>
  <c r="H168" i="3"/>
  <c r="BA168" i="3" s="1"/>
  <c r="I221" i="3"/>
  <c r="H221" i="3"/>
  <c r="BA221" i="3" s="1"/>
  <c r="I220" i="3"/>
  <c r="H220" i="3"/>
  <c r="I222" i="3"/>
  <c r="H222" i="3"/>
  <c r="BA222" i="3" s="1"/>
  <c r="I207" i="3"/>
  <c r="H207" i="3"/>
  <c r="BA207" i="3" s="1"/>
  <c r="I206" i="3"/>
  <c r="H206" i="3"/>
  <c r="I224" i="3"/>
  <c r="H224" i="3"/>
  <c r="BA224" i="3" s="1"/>
  <c r="I85" i="3"/>
  <c r="H85" i="3"/>
  <c r="BA85" i="3" s="1"/>
  <c r="I82" i="3"/>
  <c r="H82" i="3"/>
  <c r="I81" i="3"/>
  <c r="H81" i="3"/>
  <c r="BA81" i="3" s="1"/>
  <c r="I80" i="3"/>
  <c r="H80" i="3"/>
  <c r="BB42" i="3" l="1"/>
  <c r="J42" i="3" s="1"/>
  <c r="BB112" i="3"/>
  <c r="J112" i="3" s="1"/>
  <c r="BB43" i="3"/>
  <c r="J43" i="3" s="1"/>
  <c r="BB110" i="3"/>
  <c r="J110" i="3" s="1"/>
  <c r="BB113" i="3"/>
  <c r="J113" i="3" s="1"/>
  <c r="BB111" i="3"/>
  <c r="J111" i="3" s="1"/>
  <c r="BB307" i="3"/>
  <c r="J307" i="3" s="1"/>
  <c r="BB266" i="3"/>
  <c r="J266" i="3" s="1"/>
  <c r="F14" i="3"/>
  <c r="F10" i="3"/>
  <c r="F9" i="3"/>
  <c r="BB309" i="3"/>
  <c r="BA309" i="3"/>
  <c r="BB308" i="3"/>
  <c r="J308" i="3" s="1"/>
  <c r="BB306" i="3"/>
  <c r="BA306" i="3"/>
  <c r="BB257" i="3"/>
  <c r="BB62" i="3"/>
  <c r="BB204" i="3"/>
  <c r="J204" i="3" s="1"/>
  <c r="BB89" i="3"/>
  <c r="J89" i="3" s="1"/>
  <c r="BB28" i="3"/>
  <c r="J28" i="3" s="1"/>
  <c r="BB227" i="3"/>
  <c r="J227" i="3" s="1"/>
  <c r="BB290" i="3"/>
  <c r="J290" i="3" s="1"/>
  <c r="BB168" i="3"/>
  <c r="J168" i="3" s="1"/>
  <c r="BB187" i="3"/>
  <c r="J187" i="3" s="1"/>
  <c r="BB67" i="3"/>
  <c r="J67" i="3" s="1"/>
  <c r="BB24" i="3"/>
  <c r="J24" i="3" s="1"/>
  <c r="BB153" i="3"/>
  <c r="J153" i="3" s="1"/>
  <c r="BB142" i="3"/>
  <c r="J142" i="3" s="1"/>
  <c r="BB65" i="3"/>
  <c r="J65" i="3" s="1"/>
  <c r="BB116" i="3"/>
  <c r="J116" i="3" s="1"/>
  <c r="BB261" i="3"/>
  <c r="J261" i="3" s="1"/>
  <c r="BB251" i="3"/>
  <c r="J251" i="3" s="1"/>
  <c r="BB284" i="3"/>
  <c r="J284" i="3" s="1"/>
  <c r="BB160" i="3"/>
  <c r="J160" i="3" s="1"/>
  <c r="BB171" i="3"/>
  <c r="J171" i="3" s="1"/>
  <c r="BB217" i="3"/>
  <c r="J217" i="3" s="1"/>
  <c r="BB263" i="3"/>
  <c r="J263" i="3" s="1"/>
  <c r="BB164" i="3"/>
  <c r="J164" i="3" s="1"/>
  <c r="BB72" i="3"/>
  <c r="J72" i="3" s="1"/>
  <c r="BB220" i="3"/>
  <c r="BB200" i="3"/>
  <c r="J200" i="3" s="1"/>
  <c r="BB92" i="3"/>
  <c r="J92" i="3" s="1"/>
  <c r="BB163" i="3"/>
  <c r="J163" i="3" s="1"/>
  <c r="BB189" i="3"/>
  <c r="J189" i="3" s="1"/>
  <c r="BB103" i="3"/>
  <c r="J103" i="3" s="1"/>
  <c r="BB105" i="3"/>
  <c r="J105" i="3" s="1"/>
  <c r="BB304" i="3"/>
  <c r="J304" i="3" s="1"/>
  <c r="BB201" i="3"/>
  <c r="J201" i="3" s="1"/>
  <c r="BB69" i="3"/>
  <c r="J69" i="3" s="1"/>
  <c r="BB301" i="3"/>
  <c r="J301" i="3" s="1"/>
  <c r="BB144" i="3"/>
  <c r="J144" i="3" s="1"/>
  <c r="BB46" i="3"/>
  <c r="J46" i="3" s="1"/>
  <c r="BB205" i="3"/>
  <c r="J205" i="3" s="1"/>
  <c r="BB77" i="3"/>
  <c r="J77" i="3" s="1"/>
  <c r="BB124" i="3"/>
  <c r="J124" i="3" s="1"/>
  <c r="BB300" i="3"/>
  <c r="J300" i="3" s="1"/>
  <c r="BB287" i="3"/>
  <c r="J287" i="3" s="1"/>
  <c r="BB157" i="3"/>
  <c r="J157" i="3" s="1"/>
  <c r="BB156" i="3"/>
  <c r="J156" i="3" s="1"/>
  <c r="BB137" i="3"/>
  <c r="J137" i="3" s="1"/>
  <c r="BB203" i="3"/>
  <c r="J203" i="3" s="1"/>
  <c r="BB70" i="3"/>
  <c r="J70" i="3" s="1"/>
  <c r="BB241" i="3"/>
  <c r="J241" i="3" s="1"/>
  <c r="BB305" i="3"/>
  <c r="J305" i="3" s="1"/>
  <c r="BB244" i="3"/>
  <c r="J244" i="3" s="1"/>
  <c r="BB207" i="3"/>
  <c r="J207" i="3" s="1"/>
  <c r="BB285" i="3"/>
  <c r="J285" i="3" s="1"/>
  <c r="BB213" i="3"/>
  <c r="J213" i="3" s="1"/>
  <c r="BB159" i="3"/>
  <c r="J159" i="3" s="1"/>
  <c r="BB237" i="3"/>
  <c r="J237" i="3" s="1"/>
  <c r="BA62" i="3"/>
  <c r="BB269" i="3"/>
  <c r="J269" i="3" s="1"/>
  <c r="BB264" i="3"/>
  <c r="J264" i="3" s="1"/>
  <c r="BB138" i="3"/>
  <c r="J138" i="3" s="1"/>
  <c r="BB149" i="3"/>
  <c r="J149" i="3" s="1"/>
  <c r="BB27" i="3"/>
  <c r="J27" i="3" s="1"/>
  <c r="BB158" i="3"/>
  <c r="J158" i="3" s="1"/>
  <c r="BB208" i="3"/>
  <c r="J208" i="3" s="1"/>
  <c r="BB88" i="3"/>
  <c r="J88" i="3" s="1"/>
  <c r="BB47" i="3"/>
  <c r="BB193" i="3"/>
  <c r="J193" i="3" s="1"/>
  <c r="BB262" i="3"/>
  <c r="J262" i="3" s="1"/>
  <c r="BB121" i="3"/>
  <c r="J121" i="3" s="1"/>
  <c r="BB79" i="3"/>
  <c r="J79" i="3" s="1"/>
  <c r="BB102" i="3"/>
  <c r="J102" i="3" s="1"/>
  <c r="BB25" i="3"/>
  <c r="J25" i="3" s="1"/>
  <c r="BB192" i="3"/>
  <c r="J192" i="3" s="1"/>
  <c r="BB91" i="3"/>
  <c r="J91" i="3" s="1"/>
  <c r="BB253" i="3"/>
  <c r="J253" i="3" s="1"/>
  <c r="BB115" i="3"/>
  <c r="J115" i="3" s="1"/>
  <c r="BB259" i="3"/>
  <c r="J259" i="3" s="1"/>
  <c r="BB177" i="3"/>
  <c r="J177" i="3" s="1"/>
  <c r="BB38" i="3"/>
  <c r="J38" i="3" s="1"/>
  <c r="BB71" i="3"/>
  <c r="J71" i="3" s="1"/>
  <c r="BB219" i="3"/>
  <c r="J219" i="3" s="1"/>
  <c r="BB294" i="3"/>
  <c r="J294" i="3" s="1"/>
  <c r="BB140" i="3"/>
  <c r="J140" i="3" s="1"/>
  <c r="BB122" i="3"/>
  <c r="J122" i="3" s="1"/>
  <c r="BB125" i="3"/>
  <c r="J125" i="3" s="1"/>
  <c r="BB36" i="3"/>
  <c r="J36" i="3" s="1"/>
  <c r="BB150" i="3"/>
  <c r="J150" i="3" s="1"/>
  <c r="BB272" i="3"/>
  <c r="J272" i="3" s="1"/>
  <c r="BB169" i="3"/>
  <c r="J169" i="3" s="1"/>
  <c r="BB145" i="3"/>
  <c r="J145" i="3" s="1"/>
  <c r="BB82" i="3"/>
  <c r="BB108" i="3"/>
  <c r="J108" i="3" s="1"/>
  <c r="BB246" i="3"/>
  <c r="J246" i="3" s="1"/>
  <c r="BB31" i="3"/>
  <c r="J31" i="3" s="1"/>
  <c r="BB248" i="3"/>
  <c r="J248" i="3" s="1"/>
  <c r="BB229" i="3"/>
  <c r="J229" i="3" s="1"/>
  <c r="BB41" i="3"/>
  <c r="J41" i="3" s="1"/>
  <c r="BB128" i="3"/>
  <c r="J128" i="3" s="1"/>
  <c r="BB154" i="3"/>
  <c r="J154" i="3" s="1"/>
  <c r="BB291" i="3"/>
  <c r="J291" i="3" s="1"/>
  <c r="BB174" i="3"/>
  <c r="J174" i="3" s="1"/>
  <c r="BB76" i="3"/>
  <c r="J76" i="3" s="1"/>
  <c r="BB101" i="3"/>
  <c r="J101" i="3" s="1"/>
  <c r="BB57" i="3"/>
  <c r="J57" i="3" s="1"/>
  <c r="BB270" i="3"/>
  <c r="J270" i="3" s="1"/>
  <c r="BB278" i="3"/>
  <c r="J278" i="3" s="1"/>
  <c r="BB59" i="3"/>
  <c r="J59" i="3" s="1"/>
  <c r="BB282" i="3"/>
  <c r="J282" i="3" s="1"/>
  <c r="BB53" i="3"/>
  <c r="J53" i="3" s="1"/>
  <c r="BB152" i="3"/>
  <c r="J152" i="3" s="1"/>
  <c r="BB63" i="3"/>
  <c r="J63" i="3" s="1"/>
  <c r="BB133" i="3"/>
  <c r="J133" i="3" s="1"/>
  <c r="BB114" i="3"/>
  <c r="BB120" i="3"/>
  <c r="J120" i="3" s="1"/>
  <c r="BB74" i="3"/>
  <c r="J74" i="3" s="1"/>
  <c r="BB87" i="3"/>
  <c r="J87" i="3" s="1"/>
  <c r="BB155" i="3"/>
  <c r="J155" i="3" s="1"/>
  <c r="BB100" i="3"/>
  <c r="J100" i="3" s="1"/>
  <c r="BB232" i="3"/>
  <c r="J232" i="3" s="1"/>
  <c r="BB66" i="3"/>
  <c r="J66" i="3" s="1"/>
  <c r="BB147" i="3"/>
  <c r="J147" i="3" s="1"/>
  <c r="BB58" i="3"/>
  <c r="J58" i="3" s="1"/>
  <c r="BB226" i="3"/>
  <c r="J226" i="3" s="1"/>
  <c r="BB49" i="3"/>
  <c r="J49" i="3" s="1"/>
  <c r="BB255" i="3"/>
  <c r="J255" i="3" s="1"/>
  <c r="BB33" i="3"/>
  <c r="J33" i="3" s="1"/>
  <c r="BB298" i="3"/>
  <c r="J298" i="3" s="1"/>
  <c r="BB230" i="3"/>
  <c r="J230" i="3" s="1"/>
  <c r="BB197" i="3"/>
  <c r="J197" i="3" s="1"/>
  <c r="BB288" i="3"/>
  <c r="J288" i="3" s="1"/>
  <c r="BB141" i="3"/>
  <c r="J141" i="3" s="1"/>
  <c r="BB78" i="3"/>
  <c r="J78" i="3" s="1"/>
  <c r="BB195" i="3"/>
  <c r="J195" i="3" s="1"/>
  <c r="BB235" i="3"/>
  <c r="J235" i="3" s="1"/>
  <c r="BB252" i="3"/>
  <c r="J252" i="3" s="1"/>
  <c r="BB296" i="3"/>
  <c r="J296" i="3" s="1"/>
  <c r="BB194" i="3"/>
  <c r="J194" i="3" s="1"/>
  <c r="BB151" i="3"/>
  <c r="J151" i="3" s="1"/>
  <c r="BB44" i="3"/>
  <c r="J44" i="3" s="1"/>
  <c r="BB131" i="3"/>
  <c r="BB250" i="3"/>
  <c r="J250" i="3" s="1"/>
  <c r="BB109" i="3"/>
  <c r="J109" i="3" s="1"/>
  <c r="BB297" i="3"/>
  <c r="J297" i="3" s="1"/>
  <c r="BB245" i="3"/>
  <c r="J245" i="3" s="1"/>
  <c r="BB215" i="3"/>
  <c r="J215" i="3" s="1"/>
  <c r="BB218" i="3"/>
  <c r="J218" i="3" s="1"/>
  <c r="BB293" i="3"/>
  <c r="J293" i="3" s="1"/>
  <c r="BB231" i="3"/>
  <c r="J231" i="3" s="1"/>
  <c r="BB303" i="3"/>
  <c r="J303" i="3" s="1"/>
  <c r="BB196" i="3"/>
  <c r="J196" i="3" s="1"/>
  <c r="BB37" i="3"/>
  <c r="J37" i="3" s="1"/>
  <c r="BB299" i="3"/>
  <c r="J299" i="3" s="1"/>
  <c r="BB86" i="3"/>
  <c r="J86" i="3" s="1"/>
  <c r="BB26" i="3"/>
  <c r="J26" i="3" s="1"/>
  <c r="BA80" i="3"/>
  <c r="BB276" i="3"/>
  <c r="BB260" i="3"/>
  <c r="J260" i="3" s="1"/>
  <c r="BB184" i="3"/>
  <c r="J184" i="3" s="1"/>
  <c r="BB209" i="3"/>
  <c r="J209" i="3" s="1"/>
  <c r="BB94" i="3"/>
  <c r="J94" i="3" s="1"/>
  <c r="BB34" i="3"/>
  <c r="J34" i="3" s="1"/>
  <c r="BB265" i="3"/>
  <c r="J265" i="3" s="1"/>
  <c r="BB170" i="3"/>
  <c r="J170" i="3" s="1"/>
  <c r="BB236" i="3"/>
  <c r="J236" i="3" s="1"/>
  <c r="BB302" i="3"/>
  <c r="J302" i="3" s="1"/>
  <c r="BB190" i="3"/>
  <c r="J190" i="3" s="1"/>
  <c r="BB165" i="3"/>
  <c r="J165" i="3" s="1"/>
  <c r="BB55" i="3"/>
  <c r="J55" i="3" s="1"/>
  <c r="BB81" i="3"/>
  <c r="J81" i="3" s="1"/>
  <c r="BB45" i="3"/>
  <c r="BB117" i="3"/>
  <c r="J117" i="3" s="1"/>
  <c r="BB96" i="3"/>
  <c r="J96" i="3" s="1"/>
  <c r="BB180" i="3"/>
  <c r="J180" i="3" s="1"/>
  <c r="BB83" i="3"/>
  <c r="J83" i="3" s="1"/>
  <c r="BB182" i="3"/>
  <c r="J182" i="3" s="1"/>
  <c r="BB143" i="3"/>
  <c r="J143" i="3" s="1"/>
  <c r="BB216" i="3"/>
  <c r="J216" i="3" s="1"/>
  <c r="BB292" i="3"/>
  <c r="J292" i="3" s="1"/>
  <c r="BB134" i="3"/>
  <c r="J134" i="3" s="1"/>
  <c r="BB267" i="3"/>
  <c r="J267" i="3" s="1"/>
  <c r="BB123" i="3"/>
  <c r="J123" i="3" s="1"/>
  <c r="BB202" i="3"/>
  <c r="J202" i="3" s="1"/>
  <c r="BB146" i="3"/>
  <c r="J146" i="3" s="1"/>
  <c r="BB178" i="3"/>
  <c r="J178" i="3" s="1"/>
  <c r="BB234" i="3"/>
  <c r="J234" i="3" s="1"/>
  <c r="BB64" i="3"/>
  <c r="J64" i="3" s="1"/>
  <c r="BB104" i="3"/>
  <c r="J104" i="3" s="1"/>
  <c r="BB273" i="3"/>
  <c r="J273" i="3" s="1"/>
  <c r="BB75" i="3"/>
  <c r="J75" i="3" s="1"/>
  <c r="BB286" i="3"/>
  <c r="J286" i="3" s="1"/>
  <c r="BB179" i="3"/>
  <c r="J179" i="3" s="1"/>
  <c r="BB214" i="3"/>
  <c r="J214" i="3" s="1"/>
  <c r="BB84" i="3"/>
  <c r="J84" i="3" s="1"/>
  <c r="BB238" i="3"/>
  <c r="J238" i="3" s="1"/>
  <c r="BB162" i="3"/>
  <c r="J162" i="3" s="1"/>
  <c r="BB271" i="3"/>
  <c r="J271" i="3" s="1"/>
  <c r="BB56" i="3"/>
  <c r="J56" i="3" s="1"/>
  <c r="BB172" i="3"/>
  <c r="J172" i="3" s="1"/>
  <c r="BB243" i="3"/>
  <c r="J243" i="3" s="1"/>
  <c r="BB239" i="3"/>
  <c r="J239" i="3" s="1"/>
  <c r="BB185" i="3"/>
  <c r="J185" i="3" s="1"/>
  <c r="BB29" i="3"/>
  <c r="J29" i="3" s="1"/>
  <c r="BB32" i="3"/>
  <c r="J32" i="3" s="1"/>
  <c r="BB247" i="3"/>
  <c r="J247" i="3" s="1"/>
  <c r="BB40" i="3"/>
  <c r="J40" i="3" s="1"/>
  <c r="BB175" i="3"/>
  <c r="J175" i="3" s="1"/>
  <c r="BB281" i="3"/>
  <c r="J281" i="3" s="1"/>
  <c r="BB242" i="3"/>
  <c r="J242" i="3" s="1"/>
  <c r="BB119" i="3"/>
  <c r="J119" i="3" s="1"/>
  <c r="BB212" i="3"/>
  <c r="J212" i="3" s="1"/>
  <c r="BB275" i="3"/>
  <c r="J275" i="3" s="1"/>
  <c r="BB173" i="3"/>
  <c r="J173" i="3" s="1"/>
  <c r="BB136" i="3"/>
  <c r="J136" i="3" s="1"/>
  <c r="BB228" i="3"/>
  <c r="J228" i="3" s="1"/>
  <c r="BB199" i="3"/>
  <c r="J199" i="3" s="1"/>
  <c r="BB223" i="3"/>
  <c r="J223" i="3" s="1"/>
  <c r="BB280" i="3"/>
  <c r="J280" i="3" s="1"/>
  <c r="BB73" i="3"/>
  <c r="J73" i="3" s="1"/>
  <c r="BB127" i="3"/>
  <c r="J127" i="3" s="1"/>
  <c r="BB279" i="3"/>
  <c r="J279" i="3" s="1"/>
  <c r="BB54" i="3"/>
  <c r="J54" i="3" s="1"/>
  <c r="BB222" i="3"/>
  <c r="J222" i="3" s="1"/>
  <c r="BB132" i="3"/>
  <c r="J132" i="3" s="1"/>
  <c r="BB97" i="3"/>
  <c r="J97" i="3" s="1"/>
  <c r="BB85" i="3"/>
  <c r="J85" i="3" s="1"/>
  <c r="BB277" i="3"/>
  <c r="J277" i="3" s="1"/>
  <c r="BB186" i="3"/>
  <c r="BB60" i="3"/>
  <c r="J60" i="3" s="1"/>
  <c r="BB129" i="3"/>
  <c r="J129" i="3" s="1"/>
  <c r="BB166" i="3"/>
  <c r="J166" i="3" s="1"/>
  <c r="BB90" i="3"/>
  <c r="J90" i="3" s="1"/>
  <c r="BB256" i="3"/>
  <c r="J256" i="3" s="1"/>
  <c r="BB30" i="3"/>
  <c r="J30" i="3" s="1"/>
  <c r="BB289" i="3"/>
  <c r="J289" i="3" s="1"/>
  <c r="BB130" i="3"/>
  <c r="J130" i="3" s="1"/>
  <c r="BB61" i="3"/>
  <c r="J61" i="3" s="1"/>
  <c r="BB188" i="3"/>
  <c r="J188" i="3" s="1"/>
  <c r="BB211" i="3"/>
  <c r="J211" i="3" s="1"/>
  <c r="BB161" i="3"/>
  <c r="J161" i="3" s="1"/>
  <c r="BB139" i="3"/>
  <c r="J139" i="3" s="1"/>
  <c r="BB225" i="3"/>
  <c r="J225" i="3" s="1"/>
  <c r="BB68" i="3"/>
  <c r="J68" i="3" s="1"/>
  <c r="BB93" i="3"/>
  <c r="J93" i="3" s="1"/>
  <c r="BB35" i="3"/>
  <c r="J35" i="3" s="1"/>
  <c r="BB221" i="3"/>
  <c r="J221" i="3" s="1"/>
  <c r="BB224" i="3"/>
  <c r="J224" i="3" s="1"/>
  <c r="BB258" i="3"/>
  <c r="BB183" i="3"/>
  <c r="J183" i="3" s="1"/>
  <c r="BB50" i="3"/>
  <c r="J50" i="3" s="1"/>
  <c r="BB95" i="3"/>
  <c r="J95" i="3" s="1"/>
  <c r="BB274" i="3"/>
  <c r="J274" i="3" s="1"/>
  <c r="BB295" i="3"/>
  <c r="J295" i="3" s="1"/>
  <c r="BB249" i="3"/>
  <c r="J249" i="3" s="1"/>
  <c r="BB233" i="3"/>
  <c r="J233" i="3" s="1"/>
  <c r="BB181" i="3"/>
  <c r="J181" i="3" s="1"/>
  <c r="BB148" i="3"/>
  <c r="J148" i="3" s="1"/>
  <c r="BB135" i="3"/>
  <c r="J135" i="3" s="1"/>
  <c r="BB206" i="3"/>
  <c r="BB210" i="3"/>
  <c r="J210" i="3" s="1"/>
  <c r="BB80" i="3"/>
  <c r="BB167" i="3"/>
  <c r="J167" i="3" s="1"/>
  <c r="BB126" i="3"/>
  <c r="J126" i="3" s="1"/>
  <c r="BB283" i="3"/>
  <c r="J283" i="3" s="1"/>
  <c r="BB52" i="3"/>
  <c r="J52" i="3" s="1"/>
  <c r="BB99" i="3"/>
  <c r="J99" i="3" s="1"/>
  <c r="BB268" i="3"/>
  <c r="J268" i="3" s="1"/>
  <c r="BB107" i="3"/>
  <c r="J107" i="3" s="1"/>
  <c r="BB240" i="3"/>
  <c r="J240" i="3" s="1"/>
  <c r="BB176" i="3"/>
  <c r="J176" i="3" s="1"/>
  <c r="BB39" i="3"/>
  <c r="J39" i="3" s="1"/>
  <c r="BA82" i="3"/>
  <c r="BA206" i="3"/>
  <c r="BA220" i="3"/>
  <c r="BA276" i="3"/>
  <c r="BA114" i="3"/>
  <c r="BA45" i="3"/>
  <c r="BA258" i="3"/>
  <c r="BA257" i="3"/>
  <c r="BA47" i="3"/>
  <c r="BA186" i="3"/>
  <c r="BA131" i="3"/>
  <c r="BB118" i="3"/>
  <c r="J118" i="3" s="1"/>
  <c r="BB198" i="3"/>
  <c r="J198" i="3" s="1"/>
  <c r="BB51" i="3"/>
  <c r="J51" i="3" s="1"/>
  <c r="BB98" i="3"/>
  <c r="J98" i="3" s="1"/>
  <c r="BB254" i="3"/>
  <c r="J254" i="3" s="1"/>
  <c r="BB106" i="3"/>
  <c r="J106" i="3" s="1"/>
  <c r="BB48" i="3"/>
  <c r="J48" i="3" s="1"/>
  <c r="BB191" i="3"/>
  <c r="J191" i="3" s="1"/>
  <c r="F12" i="3" l="1"/>
  <c r="J309" i="3"/>
  <c r="J306" i="3"/>
  <c r="F13" i="3"/>
  <c r="J131" i="3"/>
  <c r="J47" i="3"/>
  <c r="J186" i="3"/>
  <c r="J114" i="3"/>
  <c r="J258" i="3"/>
  <c r="J276" i="3"/>
  <c r="J257" i="3"/>
  <c r="J62" i="3"/>
  <c r="J220" i="3"/>
  <c r="J206" i="3"/>
  <c r="J82" i="3"/>
  <c r="J80" i="3"/>
  <c r="J45" i="3"/>
  <c r="F11" i="3"/>
</calcChain>
</file>

<file path=xl/sharedStrings.xml><?xml version="1.0" encoding="utf-8"?>
<sst xmlns="http://schemas.openxmlformats.org/spreadsheetml/2006/main" count="4436" uniqueCount="1005">
  <si>
    <t xml:space="preserve">Resultatsammanställning </t>
  </si>
  <si>
    <t>Relevanta studier</t>
  </si>
  <si>
    <t>Vad påverkas</t>
  </si>
  <si>
    <t>Vad påverkar</t>
  </si>
  <si>
    <t>Elasticitetsmått</t>
  </si>
  <si>
    <t>Kort/Lång sikt</t>
  </si>
  <si>
    <t>Sektor</t>
  </si>
  <si>
    <t>Berörda aktörer</t>
  </si>
  <si>
    <t>Resultat</t>
  </si>
  <si>
    <t>Intervall Min</t>
  </si>
  <si>
    <t>Intervall Max</t>
  </si>
  <si>
    <t>Median</t>
  </si>
  <si>
    <t>Tolkning av elasticitet</t>
  </si>
  <si>
    <t>Referens</t>
  </si>
  <si>
    <t>Publiceringsår</t>
  </si>
  <si>
    <t>Tillhörighet</t>
  </si>
  <si>
    <t>Studiens syfte</t>
  </si>
  <si>
    <t>Land</t>
  </si>
  <si>
    <t>Period för uppskattning</t>
  </si>
  <si>
    <t>Metod</t>
  </si>
  <si>
    <t>Länk till originalpappret</t>
  </si>
  <si>
    <t>Kommentar</t>
  </si>
  <si>
    <t>Intervall övr 1</t>
  </si>
  <si>
    <t>Intervall övr 2</t>
  </si>
  <si>
    <t>Intervall övr 3</t>
  </si>
  <si>
    <t>Intervall övr 4</t>
  </si>
  <si>
    <t>Intervall övr 5</t>
  </si>
  <si>
    <t>Intervall övr 6</t>
  </si>
  <si>
    <t>Intervall övr 7</t>
  </si>
  <si>
    <t>Intervall övr 8</t>
  </si>
  <si>
    <t>Intervall övr 9</t>
  </si>
  <si>
    <t>Intervall övr 10</t>
  </si>
  <si>
    <t>Intervall övr 11</t>
  </si>
  <si>
    <t>Intervall övr 12</t>
  </si>
  <si>
    <t>Intervall övr 13</t>
  </si>
  <si>
    <t>Intervall övr 14</t>
  </si>
  <si>
    <t>Intervall övr 15</t>
  </si>
  <si>
    <t>Intervall övr 16</t>
  </si>
  <si>
    <t>Intervall övr 17</t>
  </si>
  <si>
    <t>Intervall övr 18</t>
  </si>
  <si>
    <t>Intervall övr 19</t>
  </si>
  <si>
    <t>Intervall övr 20</t>
  </si>
  <si>
    <t>Intervall övr 21</t>
  </si>
  <si>
    <t>Intervall övr 22</t>
  </si>
  <si>
    <t>Intervall övr 23</t>
  </si>
  <si>
    <t>Intervall övr 24</t>
  </si>
  <si>
    <t>Intervall övr 25</t>
  </si>
  <si>
    <t>Intervall övr 26</t>
  </si>
  <si>
    <t>Intervall övr 27</t>
  </si>
  <si>
    <t>Intervall övr 28</t>
  </si>
  <si>
    <t>Intervall övr 29</t>
  </si>
  <si>
    <t>Intervall övr 30</t>
  </si>
  <si>
    <t>Intervall övr 31</t>
  </si>
  <si>
    <t>Intervall övr 32</t>
  </si>
  <si>
    <t>Int min</t>
  </si>
  <si>
    <t>Int max</t>
  </si>
  <si>
    <t>Andel av sålda elbilar</t>
  </si>
  <si>
    <t>Antalet laddningsstolpar</t>
  </si>
  <si>
    <t>Övrig</t>
  </si>
  <si>
    <t>Långsiktig</t>
  </si>
  <si>
    <t>transportsektor</t>
  </si>
  <si>
    <t>hushåll</t>
  </si>
  <si>
    <t>0,273 till 0,288</t>
  </si>
  <si>
    <t>Elasticitet m.a.p. på antalet laddningsstationer (per 1000 invånare) ökar med 1%</t>
  </si>
  <si>
    <t>Egnér, F., &amp; Trosvik, L. (2018). Electric vehicle adoption in Sweden and the impact of local policy instruments. Energy policy, 121, 584-596.</t>
  </si>
  <si>
    <t>Akademi</t>
  </si>
  <si>
    <t>Studien uppskattar effekten av lokala policyinstrument på andelen nyregistrerade batteridrivna elfordon i svenska kommuner</t>
  </si>
  <si>
    <t>Sverige</t>
  </si>
  <si>
    <t>2010-2016</t>
  </si>
  <si>
    <t>Ekonometri</t>
  </si>
  <si>
    <t>https://www.sciencedirect.com/science/article/pii/S0301421518304282</t>
  </si>
  <si>
    <t/>
  </si>
  <si>
    <t>Antal bilresor</t>
  </si>
  <si>
    <t>Drivmedelspris</t>
  </si>
  <si>
    <t>Egenpriselasticitet</t>
  </si>
  <si>
    <t>Kortsiktig</t>
  </si>
  <si>
    <t>-0,22 till -0,06</t>
  </si>
  <si>
    <t>Förändring i efterfrågan på bilresor när drivmedelspris ökar med 1%</t>
  </si>
  <si>
    <t>De Jong, G., &amp; Gunn, H. (2001). Recent evidence on car cost and time elasticities of travel demand in Europe. Journal of Transport Economics and Policy (JTEP), 35(2), 137-160.</t>
  </si>
  <si>
    <t>Att skatta olika elasticiteter för hushållens trafikvanor</t>
  </si>
  <si>
    <t>Europa</t>
  </si>
  <si>
    <t>-</t>
  </si>
  <si>
    <t>Litteraturöversikt</t>
  </si>
  <si>
    <t>https://www.jstor.org/stable/20053865?seq=2</t>
  </si>
  <si>
    <t>-0,4 till -0,07</t>
  </si>
  <si>
    <t>-0,31 till -0,01</t>
  </si>
  <si>
    <t>Nederländerna</t>
  </si>
  <si>
    <t>-0,41 till -0,01</t>
  </si>
  <si>
    <t>Antalet sålda bensinbilar</t>
  </si>
  <si>
    <t>Pris på bensinbil</t>
  </si>
  <si>
    <t>alla aktörer</t>
  </si>
  <si>
    <t>Förändring i antal sålda bensinbilar när priset på sådana bilar ökar med 1%</t>
  </si>
  <si>
    <t>Fridstrøm, L., &amp; Østli, V. (2021). Direct and cross price elasticities of demand for gasoline, diesel, hybrid and battery electric cars: the case of Norway. European Transport Research Review, 13(1), 1-24.</t>
  </si>
  <si>
    <t>Att härleda marknadsfunktioner för efterfrågan och för drivlinor i bilar och att utvärdera hur koldioxidutsläpp från bilar beror på fordons- och energipriser</t>
  </si>
  <si>
    <t>Norge</t>
  </si>
  <si>
    <t>2002-2016</t>
  </si>
  <si>
    <t>Nested logit model med nyligen köpta elektriska bilar mellan 2002 och 2016</t>
  </si>
  <si>
    <t>https://etrr.springeropen.com/articles/10.1186/s12544-020-00454-2</t>
  </si>
  <si>
    <t>Pris på dieselbil</t>
  </si>
  <si>
    <t>Korspriselasticitet</t>
  </si>
  <si>
    <t>Förändring i antal sålda bensinbilar när priset på dieselbilar ökar med 1%</t>
  </si>
  <si>
    <t>Nested logit model med nyligen köpta elektriska bilar mellan 2002 och 2017</t>
  </si>
  <si>
    <t>Antalet sålda dieselbilar</t>
  </si>
  <si>
    <t>Förändring i antal sålda dieselbilar när priset på sådana bilar ökar med 1%</t>
  </si>
  <si>
    <t>Nested logit model med nyligen köpta elektriska bilar mellan 2002 och 2018</t>
  </si>
  <si>
    <t>Förändring i antal sålda dieselbilar när priset på bensinbilar ökar med 1%</t>
  </si>
  <si>
    <t>Nested logit model med nyligen köpta elektriska bilar mellan 2002 och 2019</t>
  </si>
  <si>
    <t>Antalet sålda elbilar</t>
  </si>
  <si>
    <t>Pris på elbil</t>
  </si>
  <si>
    <t>Förändring i antal sålda elbilar när priset på sådana bilar ökar med 1%</t>
  </si>
  <si>
    <t>Nested logit model med nyligen köpta elektriska bilar mellan 2002 och 2020</t>
  </si>
  <si>
    <t>Förändring i antal sålda elbilar när priset på bensinbilar ökar med 1%</t>
  </si>
  <si>
    <t>Nested logit model med nyligen köpta elektriska bilar mellan 2002 och 2022</t>
  </si>
  <si>
    <t>Förändring i antal sålda elbilar när priset på dieselbilar ökar med 1%</t>
  </si>
  <si>
    <t>Nested logit model med nyligen köpta elektriska bilar mellan 2002 och 2023</t>
  </si>
  <si>
    <t>Antalet sålda miljöbilar</t>
  </si>
  <si>
    <t>Pris på miljöbilar</t>
  </si>
  <si>
    <t>-4,2 till -1,4</t>
  </si>
  <si>
    <t>Förändring i efterfrågan på miljöbilar när pris på miljöbilar ökar med 1%</t>
  </si>
  <si>
    <t>Huse, C., &amp; Lucinda, C. (2014). The market impact and the cost of environmental policy: evidence from the Swedish green car rebate. The Economic Journal, 124(578), F393-F419.</t>
  </si>
  <si>
    <t>Att mäta effekten av den svenska miljöbilspremien</t>
  </si>
  <si>
    <t>2004-2009</t>
  </si>
  <si>
    <t xml:space="preserve">Ekonometri </t>
  </si>
  <si>
    <t>https://academic.oup.com/ej/article-abstract/124/578/F393/5076976</t>
  </si>
  <si>
    <t>Värden är från Tabell 3; Intervaller innebär fördelning av egenpriselasticiteter, många egenskaper togs hänsyn till (pris, horsepower, fordonsskatt m.m.) vilket bidrog till intervallet</t>
  </si>
  <si>
    <t>Antalet sålda plug-in hybridbilar</t>
  </si>
  <si>
    <t>Pris på plug-in hybridbilar</t>
  </si>
  <si>
    <t>Förändring i antal sålda plug-in hybridbilar när priset på sådana bilar ökar med 1%</t>
  </si>
  <si>
    <t>Nested logit model med nyligen köpta elektriska bilar mellan 2002 och 2021</t>
  </si>
  <si>
    <t>Arbetskraft</t>
  </si>
  <si>
    <t>Arbetskostnad</t>
  </si>
  <si>
    <t>papper- och massaindustri</t>
  </si>
  <si>
    <t>företag</t>
  </si>
  <si>
    <t>Förändring i efterfrågan på arbetskraft när arbetskostnad ökar med 1%</t>
  </si>
  <si>
    <t>Henriksson, E., Söderholm, P., &amp; Wårell, L. (2012). Industrial electricity demand and energy efficiency policy: The role of price changes and private R&amp;D in the Swedish pulp and paper industry. Energy policy, 47, 437-446.</t>
  </si>
  <si>
    <t>Syftet med studien är att analysera elförbrukningen inom den svenska massa- och pappersindustrin i samband med det ökade intresset för så kallade frivilliga energieffektiviseringsprogrammet</t>
  </si>
  <si>
    <t>1985-2004</t>
  </si>
  <si>
    <t>https://www.sciencedirect.com/science/article/pii/S0301421512004284</t>
  </si>
  <si>
    <t>Värden är från Tabell 3</t>
  </si>
  <si>
    <t>Elpris</t>
  </si>
  <si>
    <t>Förändring i efterfrågan på arbetskraft när elpris ökar med 1%</t>
  </si>
  <si>
    <t>Bensinförbrukning</t>
  </si>
  <si>
    <t>Bensinpris</t>
  </si>
  <si>
    <t>Förändring i bensinförbrukning när bensinpris ökar med 1%</t>
  </si>
  <si>
    <t>Aklilu, A. Z. (2020). Gasoline and diesel demand in the EU: Implications for the 2030 emission goal. Renewable and Sustainable Energy Reviews, 118, 109530.</t>
  </si>
  <si>
    <t>I studien uppskattas kortsiktiga och långsiktiga pris- och inkomstelasticiteter för bensin och diesel med hjälp av ARDL Bounds-metoden</t>
  </si>
  <si>
    <t>1978-2013</t>
  </si>
  <si>
    <t>Felkorrigeringsmodell</t>
  </si>
  <si>
    <t>https://www.sciencedirect.com/science/article/pii/S1364032119307385</t>
  </si>
  <si>
    <t>Värden är från Table C.1; Data innehåller både bilar och andra vägtransporter (s.3)</t>
  </si>
  <si>
    <t>Inkomst</t>
  </si>
  <si>
    <t>Inkomstelasticitet</t>
  </si>
  <si>
    <t>Förändring i bensinförbrukning när inkomst ökar med 1%</t>
  </si>
  <si>
    <t>Labandeira, X., Labeaga, J. M., &amp; López-Otero, X. (2017). A meta-analysis on the price elasticity of energy demand. Energy policy, 102, 549-568.</t>
  </si>
  <si>
    <t>Metaanalys som sammanfattar de senaste empiriska studierna som analyserar efterfrågan på energi.</t>
  </si>
  <si>
    <t>internationell</t>
  </si>
  <si>
    <t>Metaanalys</t>
  </si>
  <si>
    <t>https://www.sciencedirect.com/science/article/pii/S0301421517300022</t>
  </si>
  <si>
    <t>Värden är från Tabell 6</t>
  </si>
  <si>
    <t>-0,264 till -0,246</t>
  </si>
  <si>
    <t>Danesin, A., &amp; Linares, P. (2015). An estimation of fuel demand elasticities for Spain an aggregated panel approach accounting for diesel share. Journal of Transport Economics and Policy (JTEP), 49(1), 1-16.</t>
  </si>
  <si>
    <t>Att skatta bensin- och dieselpriselasticiteter</t>
  </si>
  <si>
    <t>Spanien</t>
  </si>
  <si>
    <t>2000-2007</t>
  </si>
  <si>
    <t>Aggregerad paneldata analys</t>
  </si>
  <si>
    <t>https://www.jstor.org/stable/jtranseconpoli.49.1.0001</t>
  </si>
  <si>
    <t>Värden är från Tabell 2</t>
  </si>
  <si>
    <t>-0,815 till -0,558</t>
  </si>
  <si>
    <t>-0,929 till -0,463</t>
  </si>
  <si>
    <t>Bates, M., &amp; Kim, S. (2023). Estimating the price elasticity of gasoline demand in correlated random coefficient models with endogeneity (No. 202304).</t>
  </si>
  <si>
    <t>Att skatta bensinpriselasticiteter</t>
  </si>
  <si>
    <t>US</t>
  </si>
  <si>
    <t>1989-2018</t>
  </si>
  <si>
    <t>Korrellerad slumpmässig koefficientmodell med endogenitet</t>
  </si>
  <si>
    <t>https://economics.ucr.edu/repec/ucr/wpaper/202304R.pdf</t>
  </si>
  <si>
    <t>-0,117 till -0,077</t>
  </si>
  <si>
    <t>Flood, L., Islam, N., &amp; Sterner, T. (2007). Are demand elasticities affected by politically determined tax levels? Simultaneous estimates of gasoline demand and price. Working paper No 274</t>
  </si>
  <si>
    <t>Att skatta egenpriselasticiteter för bensin</t>
  </si>
  <si>
    <t>23 OECD länder</t>
  </si>
  <si>
    <t>1978-2003</t>
  </si>
  <si>
    <t>Simultana skattningar av efterfrågan och pris på bensin</t>
  </si>
  <si>
    <t>https://gupea.ub.gu.se/bitstream/handle/2077/7411/gunwpe0274.pdf;jsessionid=46AFB6E15DCBAACD85BB4F28BB4B9BDD?sequence=4</t>
  </si>
  <si>
    <t>Värden är från Tabell 1</t>
  </si>
  <si>
    <t>-1,08 till -0,884</t>
  </si>
  <si>
    <t>0,071 till 0,073</t>
  </si>
  <si>
    <t>0,675 till 0,818</t>
  </si>
  <si>
    <t>Brännlund, R. (2013). The effects on energy saving from taxes on motor fuels: The Swedish case.</t>
  </si>
  <si>
    <t>Att utvärdera energiskatternas roll för energieffektiviteten i den svenska transportsektorn</t>
  </si>
  <si>
    <t>https://papers.ssrn.com/sol3/papers.cfm?abstract_id=2259658</t>
  </si>
  <si>
    <t>Resultatet är medelvärde från enkäter</t>
  </si>
  <si>
    <t>Dahl, C. A. (2012). Measuring global gasoline and diesel price and income elasticities. Energy Policy, 41, 2-13.</t>
  </si>
  <si>
    <t>Att göra en litteraturgenomgång</t>
  </si>
  <si>
    <t>https://www.sciencedirect.com/science/article/pii/S0301421510008797</t>
  </si>
  <si>
    <r>
      <t>Espey, M. (1998). Gasoline demand revisited: an international meta-analysis of elasticities. </t>
    </r>
    <r>
      <rPr>
        <i/>
        <sz val="10"/>
        <color rgb="FF222222"/>
        <rFont val="Arial"/>
        <family val="2"/>
        <charset val="1"/>
      </rPr>
      <t>Energy economics</t>
    </r>
    <r>
      <rPr>
        <sz val="10"/>
        <color rgb="FF222222"/>
        <rFont val="Arial"/>
        <family val="2"/>
        <charset val="1"/>
      </rPr>
      <t>, </t>
    </r>
    <r>
      <rPr>
        <i/>
        <sz val="10"/>
        <color rgb="FF222222"/>
        <rFont val="Arial"/>
        <family val="2"/>
        <charset val="1"/>
      </rPr>
      <t>20</t>
    </r>
    <r>
      <rPr>
        <sz val="10"/>
        <color rgb="FF222222"/>
        <rFont val="Arial"/>
        <family val="2"/>
        <charset val="1"/>
      </rPr>
      <t>(3), 273-295.</t>
    </r>
  </si>
  <si>
    <t>Fyra ekonometriska modeller skattas, med lång- och kortsiktiga pris- och inkomstelasticitetsskattningar från tidigare studier som beroende variabler.</t>
  </si>
  <si>
    <t>https://www.sciencedirect.com/science/article/pii/S0140988397000133</t>
  </si>
  <si>
    <t>Genomsnittvärde</t>
  </si>
  <si>
    <t>Larsson, M., &amp; Sandin, G. (2018). Effekter av en skattehöjning på bensin och diesel. Ekonomisk Debatt, 46(2), 28-39.</t>
  </si>
  <si>
    <t>?</t>
  </si>
  <si>
    <t>https://www.nationalekonomi.se/wp-content/uploads/2018/03/46-2-mlgs.pdf</t>
  </si>
  <si>
    <t>Larsson och Sundin (2018) sammanfattar värdena från Brännlund R. (2013) "Bensin och dieselkonsumtion i Sverige- ekonometriska skattningar av priselasticiteter"</t>
  </si>
  <si>
    <t>Andersson, J. J. (2019). Carbon taxes and CO2 emissions: Sweden as a case study. American Economic Journal: Economic Policy, 11(4), 1-30.</t>
  </si>
  <si>
    <t>Att mäta pris- och inkomstelasticitet på bensin och diesel inom EU28</t>
  </si>
  <si>
    <t>1970-2011</t>
  </si>
  <si>
    <t>Syntetisk kontrolmetod</t>
  </si>
  <si>
    <t>https://www.aeaweb.org/articles?id=10.1257/pol.20170144</t>
  </si>
  <si>
    <t>Etanolpris</t>
  </si>
  <si>
    <t>0,185 till 0,205</t>
  </si>
  <si>
    <t>Förändring i bensinförbrukning när etanolpris ökar med 1%</t>
  </si>
  <si>
    <t>Huse, C. Fuel choice and fuel demand elasticities in markets with flex-fuel vehicles. Nat Energy 3, 582–588 (2018). https://doi.org/10.1038/s41560-018-0175-3</t>
  </si>
  <si>
    <t>Att skatta priselasticitet för olika drivmedel</t>
  </si>
  <si>
    <t>2005-2016</t>
  </si>
  <si>
    <t>Ekonometriska analyser baserad på månadsvis försäljningsdata</t>
  </si>
  <si>
    <t>https://www.nature.com/articles/s41560-018-0175-3</t>
  </si>
  <si>
    <t>Intervallet avser skattningar från olika specifikationer.</t>
  </si>
  <si>
    <t>-0,3 till -0,2</t>
  </si>
  <si>
    <t>Dahl, C. A. (2014). What do we know about gasoline demand elasticities? (No. 2014-11).</t>
  </si>
  <si>
    <t>Att diskutera 13 enkätstudier som publicerades mellan 1977 och 2004</t>
  </si>
  <si>
    <t>http://econbus-papers.mines.edu/working-papers/wp201411.pdf</t>
  </si>
  <si>
    <t>-0,9 till -0,6</t>
  </si>
  <si>
    <t>-0,405 till -0,089</t>
  </si>
  <si>
    <t>Marabucci, A., &amp; Marchetti, L. (2023). Price elasticity of fuel demand. An econometric approach. EUROPEAN TRANSPORT/TRASPORTI EUROPEI, (93), 1-16.</t>
  </si>
  <si>
    <t>Att skatta priselasticitet för bensin, diesel, LPG</t>
  </si>
  <si>
    <t>Italy</t>
  </si>
  <si>
    <t>2002-2020</t>
  </si>
  <si>
    <t>Bayesian VAR</t>
  </si>
  <si>
    <t>http://www.istiee.unict.it/sites/default/files/files/ET_2023_93_8.pdf</t>
  </si>
  <si>
    <t>Värden är från Tabell 5 och 6</t>
  </si>
  <si>
    <t>1976-2012</t>
  </si>
  <si>
    <t>Delvis en error-correction term modell för att fånga långsiktig och kortsiktig elasticitet, simulationer används därefter för att uppskatta om energi- och koldioxidskatten är tillräckliga för att uppnå utsläppsmålen</t>
  </si>
  <si>
    <t>Dieselpris</t>
  </si>
  <si>
    <t>Förändring i dieselförbrukning när bensinpris ökar med 1%</t>
  </si>
  <si>
    <t>Förändring i bensinförbrukning när dieselpris ökar med 1%</t>
  </si>
  <si>
    <t>-0,199 till -0,157</t>
  </si>
  <si>
    <t>Liddle, B., &amp; Huntington, H. (2020). ‘On the Road Again’: A 118 country panel analysis of gasoline and diesel demand. Transportation Research Part A: Policy and Practice, 142, 151-167.</t>
  </si>
  <si>
    <t>Att skatta priselasticitet för bensin och diesel</t>
  </si>
  <si>
    <t>35 OECD länder</t>
  </si>
  <si>
    <t>1978-2016</t>
  </si>
  <si>
    <t>Dynamisk paneldata analys</t>
  </si>
  <si>
    <t>https://www.sciencedirect.com/science/article/pii/S0965856420307606</t>
  </si>
  <si>
    <t>-0,738 till -0,58</t>
  </si>
  <si>
    <t>Tirkaso, W. T., &amp; Gren, M. (2020). Road fuel demand and regional effects of carbon taxes in Sweden. Energy Policy, 144, 111648.</t>
  </si>
  <si>
    <t>Att skatta priselasticitet på bensin och diesel (nationella och regionära elasticiteter), koldioxidskatten samt fördelningseffekten av skatten</t>
  </si>
  <si>
    <t>2001-2018</t>
  </si>
  <si>
    <t>Ekonometrisk modell med nationell data</t>
  </si>
  <si>
    <t>https://www.sciencedirect.com/science/article/abs/pii/S0301421520303803</t>
  </si>
  <si>
    <t>Tabell 2 och B1</t>
  </si>
  <si>
    <t>-0,567 till -0,51</t>
  </si>
  <si>
    <t>-0,13 till -0,12</t>
  </si>
  <si>
    <t>Baranzini, A., &amp; Weber, S. (2013). Elasticities of gasoline demand in Switzerland. Energy policy, 63, 674-680.</t>
  </si>
  <si>
    <t>Schweiz</t>
  </si>
  <si>
    <t>1970-2008</t>
  </si>
  <si>
    <t>Kointegrationsanalys</t>
  </si>
  <si>
    <t>https://www.sciencedirect.com/science/article/abs/pii/S0301421513008884</t>
  </si>
  <si>
    <t>-0,3 till -0,14</t>
  </si>
  <si>
    <t>Sterner, T. (2006). Survey of transport fuel demand elasticities.</t>
  </si>
  <si>
    <t>Naturvårdsverket</t>
  </si>
  <si>
    <t>Syftet med uppsatsen är att ge en kort översikt över de faktorer som avgör efterfrågan på drivmedel.</t>
  </si>
  <si>
    <t>https://naturvardsverket.diva-portal.org/smash/get/diva2:1636781/FULLTEXT01.pdf</t>
  </si>
  <si>
    <t>Tabell 4, 5, 6</t>
  </si>
  <si>
    <t>-1 till -0,6</t>
  </si>
  <si>
    <t>0,2 till 0,55</t>
  </si>
  <si>
    <t>Tabell 4, 6</t>
  </si>
  <si>
    <t>0,64 till 1,4</t>
  </si>
  <si>
    <t>Brons, M., Nijkamp, P., Pels, E., &amp; Rietveld, P. (2006). A meta-analysis of the price elasticity of gasoline demand. A system of equations approach (No. 06-106/3). Tinbergen Institute Discussion Paper.</t>
  </si>
  <si>
    <t>att skatta priselasticitet på bensin</t>
  </si>
  <si>
    <t>https://papers.tinbergen.nl/06106.pdf</t>
  </si>
  <si>
    <r>
      <t>Brons, M., Nijkamp, P., Pels, E., &amp; Rietveld, P. (2008). A meta-analysis of the price elasticity of gasoline demand. A SUR approach. </t>
    </r>
    <r>
      <rPr>
        <i/>
        <sz val="10"/>
        <color rgb="FF222222"/>
        <rFont val="Arial"/>
        <family val="2"/>
      </rPr>
      <t>Energy economics</t>
    </r>
    <r>
      <rPr>
        <sz val="10"/>
        <color rgb="FF222222"/>
        <rFont val="Arial"/>
        <family val="2"/>
      </rPr>
      <t>, </t>
    </r>
    <r>
      <rPr>
        <i/>
        <sz val="10"/>
        <color rgb="FF222222"/>
        <rFont val="Arial"/>
        <family val="2"/>
      </rPr>
      <t>30</t>
    </r>
    <r>
      <rPr>
        <sz val="10"/>
        <color rgb="FF222222"/>
        <rFont val="Arial"/>
        <family val="2"/>
      </rPr>
      <t>(5), 2105-2122.</t>
    </r>
  </si>
  <si>
    <t>1949-2003</t>
  </si>
  <si>
    <t>https://www.sciencedirect.com/science/article/abs/pii/S0140988307001144</t>
  </si>
  <si>
    <t>Havranek, T., &amp; Kokes, O. (2015). Income elasticity of gasoline demand: A meta-analysis. Energy Economics, 47, 77-86.</t>
  </si>
  <si>
    <t>Studien gör en metaanalys av uppskattningarna av inkomstelasticitet för bensin</t>
  </si>
  <si>
    <t>https://www.sciencedirect.com/science/article/abs/pii/S0140988314002734</t>
  </si>
  <si>
    <r>
      <t>Havranek, T., Irsova, Z., &amp; Janda, K. (2012). Demand for gasoline is more price-inelastic than commonly thought. </t>
    </r>
    <r>
      <rPr>
        <i/>
        <sz val="10"/>
        <color rgb="FF222222"/>
        <rFont val="Arial"/>
        <family val="2"/>
      </rPr>
      <t>Energy Economics</t>
    </r>
    <r>
      <rPr>
        <sz val="10"/>
        <color rgb="FF222222"/>
        <rFont val="Arial"/>
        <family val="2"/>
      </rPr>
      <t>, </t>
    </r>
    <r>
      <rPr>
        <i/>
        <sz val="10"/>
        <color rgb="FF222222"/>
        <rFont val="Arial"/>
        <family val="2"/>
      </rPr>
      <t>34</t>
    </r>
    <r>
      <rPr>
        <sz val="10"/>
        <color rgb="FF222222"/>
        <rFont val="Arial"/>
        <family val="2"/>
      </rPr>
      <t>(1), 201-207.</t>
    </r>
  </si>
  <si>
    <t>Att skatta egenpriselasticitet utan publication bias</t>
  </si>
  <si>
    <t>1974-2011</t>
  </si>
  <si>
    <t>https://www.sciencedirect.com/science/article/pii/S0140988311002040</t>
  </si>
  <si>
    <t>Spiller, E., Stephens, H. M., &amp; Chen, Y. (2017). Understanding the heterogeneous effects of gasoline taxes across income and location. Resource and Energy Economics, 50, 74-90.</t>
  </si>
  <si>
    <t>Att skatta priselasticitet för bensin</t>
  </si>
  <si>
    <t>2008-2009</t>
  </si>
  <si>
    <t>Parametrisk maximum likelihood uppskattning</t>
  </si>
  <si>
    <t>https://www.sciencedirect.com/science/article/abs/pii/S0928765516302688</t>
  </si>
  <si>
    <t>-0,505 till -0,447</t>
  </si>
  <si>
    <t>Frondel, M., &amp; Vance, C. (2014). More pain at the diesel pump? An econometric comparison of diesel and petrol price elasticities. Journal of Transport Economics and Policy (JTEP), 48(3), 449-463.</t>
  </si>
  <si>
    <t>Att skatta priselasticiteter på bensin och diesel</t>
  </si>
  <si>
    <t>Tyskland</t>
  </si>
  <si>
    <t>1997-2009</t>
  </si>
  <si>
    <t xml:space="preserve">Regressionsanalys </t>
  </si>
  <si>
    <t>https://www.ingentaconnect.com/content/lse/jtep/2014/00000048/00000003/art00006#</t>
  </si>
  <si>
    <t>Filippini, M., &amp; Heimsch, F. (2016). The regional impact of a CO2 tax on gasoline demand: a spatial econometric approach. Resource and Energy Economics, 46, 85-100.</t>
  </si>
  <si>
    <t>Att estimera hur koldioxidskatt påverkar efterfrågan på bensin</t>
  </si>
  <si>
    <t>2001-2008</t>
  </si>
  <si>
    <t>Rumslig ekonometri</t>
  </si>
  <si>
    <t>https://www.sciencedirect.com/science/article/abs/pii/S0928765516301828</t>
  </si>
  <si>
    <t>Koldioxidskatt</t>
  </si>
  <si>
    <t>Förändring i bensinförbrukning när koldioxidskatt ökar med 1%</t>
  </si>
  <si>
    <t>https://www.aeaweb.org/articles?id=10.1257/pol.20170145</t>
  </si>
  <si>
    <t>Bilinköp</t>
  </si>
  <si>
    <t>Bilpris</t>
  </si>
  <si>
    <t>Förändring i bilinköp när bilpris ökar med 1%</t>
  </si>
  <si>
    <t>De Jong, G., Kouwenhoven, M., Geurs, K., Bucci, P., &amp; Tuinenga, J. G. (2009). The impact of fixed and variable costs on household car ownership. Journal of choice modelling, 2(2), 173-199.</t>
  </si>
  <si>
    <t>Att estimera hur fasta vs rörliga bilkostnader påverkar hushållens beslut att köpa bil</t>
  </si>
  <si>
    <t>Enkät och experiment; skattningar bygger på en teoretisk modell</t>
  </si>
  <si>
    <t>https://www.sciencedirect.com/science/article/pii/S1755534513700095</t>
  </si>
  <si>
    <t>Rörlig bilkostnad</t>
  </si>
  <si>
    <t>Förändring i bilinköp när rörlig bilkostnad ökar med 1%</t>
  </si>
  <si>
    <t>Bilinköpsskatt och kilometerskatt</t>
  </si>
  <si>
    <t>Förändring i bilinköp när fast bilkostnad ökar med 1%</t>
  </si>
  <si>
    <t>Förändring i bilinköp när drivmedelspris ökar med 1%</t>
  </si>
  <si>
    <t>Dargay, J. M. (2002). Determinants of car ownership in rural and urban areas: a pseudo-panel analysis. Transportation Research Part E: Logistics and Transportation Review, 38(5), 351-366.</t>
  </si>
  <si>
    <t>Att estimera pris- och inkomstelasticiteter för bilinköp för hushåll som bor i stadsmiljö vs i glesbygd; kort sikt vs lång sikt</t>
  </si>
  <si>
    <t>Storbritannien</t>
  </si>
  <si>
    <t>1982-1995</t>
  </si>
  <si>
    <t>https://www.sciencedirect.com/science/article/pii/S1366554501000199</t>
  </si>
  <si>
    <t>Skillnad mellan Urban och Rural, se tab 4. Icke signifikant.</t>
  </si>
  <si>
    <t>Skillnad mellan Urban och Rural, se tab 4.  Icke signifikant.</t>
  </si>
  <si>
    <t>Skillnad mellan Urban och Rural, se tab 4</t>
  </si>
  <si>
    <t>Förändring i bilinköp när inkomst ökar med 1%</t>
  </si>
  <si>
    <t>https://www.sciencedirect.com/science/article/abs/pii/S1366554501000199</t>
  </si>
  <si>
    <t>Skillnad mellan lång och kort sikt, se tab 4</t>
  </si>
  <si>
    <t>Avgift för boendeparkering</t>
  </si>
  <si>
    <t>bostäder</t>
  </si>
  <si>
    <t>Förändring i bilinköp när avgift för boendeparkering ökar med 1%</t>
  </si>
  <si>
    <t>Ostermeijer, F., Koster, H. R., &amp; van Ommeren, J. (2019). Residential parking costs and car ownership: Implications for parking policy and automated vehicles. Regional Science and Urban Economics, 77, 276-288.</t>
  </si>
  <si>
    <t>Att studera sambandet mellan parkeringskostnader och bilinnehav</t>
  </si>
  <si>
    <t>2000-2016</t>
  </si>
  <si>
    <t>Ekonometriska med mikrodata</t>
  </si>
  <si>
    <t>https://www.sciencedirect.com/science/article/pii/S0166046219300237</t>
  </si>
  <si>
    <t>Seya, H., Nakamichi, K., &amp; Yamagata, Y. (2016). The residential parking rent price elasticity of car ownership in Japan. Transportation Research Part A: Policy and Practice, 85, 123-134.</t>
  </si>
  <si>
    <t>Elasticiteten för parkeringsplatser i Japan utvärderas med avseende på bilinnehav.</t>
  </si>
  <si>
    <t>Japan</t>
  </si>
  <si>
    <t>https://www.sciencedirect.com/science/article/pii/S0965856416000057</t>
  </si>
  <si>
    <t>Marginal kostnad för att köra en bil</t>
  </si>
  <si>
    <t>Förändring i bilinköp när marginal bilkostnad ökar med 1%</t>
  </si>
  <si>
    <t>Kyriakopoulou, E., Lu, T., &amp; Hart, R. (2021). Towards zero emissions from Swedish urban transport: Report from the project ‘To buy or not to buy’.</t>
  </si>
  <si>
    <t>Naturvårdsverket/Akademi</t>
  </si>
  <si>
    <t>Att estimera effekt av trängselskatt i Göteborg</t>
  </si>
  <si>
    <t>2009-2015</t>
  </si>
  <si>
    <t>https://www.naturvardsverket.se/globalassets/media/publikationer-pdf/7000/978-91-620-7004-5.pdf</t>
  </si>
  <si>
    <t>Årlig kostnad för att äga och köra en bil</t>
  </si>
  <si>
    <t>Förändring i bilinköp när årlig bilkostnad ökar med 1%</t>
  </si>
  <si>
    <t>Bilinnehav</t>
  </si>
  <si>
    <t>Körkostnad för bil</t>
  </si>
  <si>
    <t>-0,2 till 0</t>
  </si>
  <si>
    <t>Förändring i bilinnehav när körkostnaden för bil ökar med 1%</t>
  </si>
  <si>
    <t>Trafikverket (2020). Beskrivning av Scenarioverktyget.</t>
  </si>
  <si>
    <t>Trafikverket</t>
  </si>
  <si>
    <t>Beskrivning av scenarioverktyget, ett excelbaserat verktyg för att analysera effekter av klimatstyrmedel på bland annat trafikarbete, energianvändning och biodrivmedelsanvändning på en aggregerad nivå</t>
  </si>
  <si>
    <t>https://bransch.trafikverket.se/contentassets/8a378cdce4f24e6cb2e2592e89e04632/beskrivning-av-scenarioverktyget_version-1.0.pdf</t>
  </si>
  <si>
    <t>Medel/långsiktig</t>
  </si>
  <si>
    <t>-0,13 till -0,08</t>
  </si>
  <si>
    <t>Förändring i antal bilresor när körkostnad för bil ökar med 1%</t>
  </si>
  <si>
    <t>Trafikverket (2022). Elasticiteter i Sampers 4</t>
  </si>
  <si>
    <t>Att skatta elasticiteter med persontransportmodellen Sampers 4</t>
  </si>
  <si>
    <t>Regional och långväga modeller</t>
  </si>
  <si>
    <t>https://bransch.trafikverket.se/contentassets/13df1989bfd7498ea9c04d84c1bfaf38/elasticiteter-i-sampers-4.pdf</t>
  </si>
  <si>
    <t>Värden är från Tabell 4</t>
  </si>
  <si>
    <t>Drivmedelsförbrukning</t>
  </si>
  <si>
    <t>0 till 0,89</t>
  </si>
  <si>
    <t>Förändring i drivmedelsförbrukning när inkomst ökar med 1%</t>
  </si>
  <si>
    <t>Goodwin, P., Dargay, J., &amp; Hanly, M. (2004). Elasticities of road traffic and fuel consumption with respect to price and income: a review. Transport reviews, 24(3), 275-292.</t>
  </si>
  <si>
    <t>Att göra en översitk av studier om pris- och inkomstelasticiteter för drivmedel</t>
  </si>
  <si>
    <t>1929-1998</t>
  </si>
  <si>
    <t>https://web.archive.org/web/20061011094444id_/http://www.cts.ucl.ac.uk/tsu/papers/transprev243.pdf</t>
  </si>
  <si>
    <t>Värden är från Tabell 5</t>
  </si>
  <si>
    <t>0,27 till 1,71</t>
  </si>
  <si>
    <t>CO2 utsläpp</t>
  </si>
  <si>
    <t>Utsläppselasticitet</t>
  </si>
  <si>
    <t>fem sektorer</t>
  </si>
  <si>
    <t>Förändring i utsläppen under urvalsperioden</t>
  </si>
  <si>
    <t>Rafaty, R., Dolphin, G., &amp; Pretis, F. (2021). Carbon pricing and the elasticity of CO2 emissions.</t>
  </si>
  <si>
    <t>Att kvantifiera effekten av koldioxidskatten på utsläppen</t>
  </si>
  <si>
    <t>1990-2016</t>
  </si>
  <si>
    <t>https://media.rff.org/documents/wp_21-33_tUca3j8.pdf</t>
  </si>
  <si>
    <t>Skattning mellan 1-2 procent, genomsnitt har tagits</t>
  </si>
  <si>
    <t>Skatt på bensin ökar med 3 kr/l</t>
  </si>
  <si>
    <t>6 till 14</t>
  </si>
  <si>
    <t>Förändring i personbiltrafikens koldioxidutsläpp efter en skattehöjning på bensin motsvarande med 3 kr/liter</t>
  </si>
  <si>
    <t>Scenarioanalys</t>
  </si>
  <si>
    <t>Dieselförbrukning</t>
  </si>
  <si>
    <t>Förändring i dieselförbrukning när dieselpris ökar med 1%</t>
  </si>
  <si>
    <t>Värden är från Table C.2; Data innehåller både bilar och andra vägtransporter (s.3)</t>
  </si>
  <si>
    <t>Förändring i dieselförbrukning när inkomst ökar med 1%</t>
  </si>
  <si>
    <t>-0,243 till -0,231</t>
  </si>
  <si>
    <t>-1,667 till -0,88</t>
  </si>
  <si>
    <t>https://www.sciencedirect.com/science/article/abs/pii/S0301421510008797</t>
  </si>
  <si>
    <t>1,03 till 1,39</t>
  </si>
  <si>
    <t>Larsson och Sundin (2018) sammanfattar värdena</t>
  </si>
  <si>
    <t>-0,355 till -0,09</t>
  </si>
  <si>
    <t>Förändring i bensinförbrukning när dieselpriset ökar med 1%</t>
  </si>
  <si>
    <t>-0,359 till -0,351</t>
  </si>
  <si>
    <t>-0,437 till -0,416</t>
  </si>
  <si>
    <t>https://www.jstor.org/stable/24396297</t>
  </si>
  <si>
    <t>-0,57 till -0,01</t>
  </si>
  <si>
    <t>Förändring i drivmedelsförbrukning när drivmedelspris ökar med 1%</t>
  </si>
  <si>
    <t>-1,81 till 0</t>
  </si>
  <si>
    <t>Efterfrågan på energi för uppvärmning</t>
  </si>
  <si>
    <t>Energipris</t>
  </si>
  <si>
    <t>Förändring i efterfrågan på energi när energipris ökar med 1%</t>
  </si>
  <si>
    <t>Broin, E. Ó., Ewald, J., Nadaud, F., Mata, É., Hennlock, M., Giraudet, L. G., &amp; Sterner, T. (2019). An ex post evaluation of energy-efficiency policies across the European Union (No. hal-01985269).</t>
  </si>
  <si>
    <t>Målet är att utvärdera effekterna av en rad olika energieffektivitetsåtgärder på efterfrågan på energi i bostäder i sex EU-länder</t>
  </si>
  <si>
    <t>France, Germany, Italy, Spain, UK, Sweden</t>
  </si>
  <si>
    <t>1990-2015</t>
  </si>
  <si>
    <t>https://hal-enpc.archives-ouvertes.fr/hal-01985269/document</t>
  </si>
  <si>
    <t>Förändring i efterfrågan på energi när inkomst ökad med 1%</t>
  </si>
  <si>
    <t>Efterfrågan på godtransporter med flyg</t>
  </si>
  <si>
    <t>Körkostnad för godtransporter med flyg</t>
  </si>
  <si>
    <t>Förändring i efterfrågan på godtransporter med flyg när köstkostnad för godtransporter med flyg ökar med 1%</t>
  </si>
  <si>
    <t>Trafikanalys (2018). Skatter, avgifter och stöd inom transportområdet – slutredovisning. Rapport 2018:15.</t>
  </si>
  <si>
    <t>Trafikanalys</t>
  </si>
  <si>
    <t>Studien redovisar effekter av olika åtgärder som har tagits fram för att uppnå transportmålet</t>
  </si>
  <si>
    <t xml:space="preserve">Simuleringar med en multimodal modell, siffrorna hämtades från WSP, PM 2018-06-28, "Skatter, avgifter och subventioners påverkan på måluppfyllelse för 
godstransporter" som i sin tur hämtades från  Beuthe m. fl. (2014). </t>
  </si>
  <si>
    <t>https://www.trafa.se/globalassets/rapporter/2018/rapport-2018_15-skatter-avgifter-och-stod-inom-transportomradet.pdf</t>
  </si>
  <si>
    <t>Efterfrågan på godtransporter med lastbil</t>
  </si>
  <si>
    <t>Körkostnad för godtransporter med lastbil</t>
  </si>
  <si>
    <t>Förändring i efterfrågan på godtransporter med lastbil när köstkostnad för godtransporter med lastbil ökar med 1%</t>
  </si>
  <si>
    <t>Körkostnad för godtransporter med sjöfart</t>
  </si>
  <si>
    <t>Förändring i efterfrågan på godtransporter med lastbil när körkostnad på sjöfart ökar med 1%</t>
  </si>
  <si>
    <t>Körkostnad för godtransporter med tåg</t>
  </si>
  <si>
    <t>Förändring i efterfrågan på godtransporter med lastbil när körkostnad på tåg ökar med 1%</t>
  </si>
  <si>
    <t>Efterfrågan på godtransporter med sjöfart</t>
  </si>
  <si>
    <t>Körkostnad för godtransport med sjöfart</t>
  </si>
  <si>
    <t>Förändring i efterfrågan på godtransporter med sjöfart när köstkostnad för godtransporter med sjöfart ökar med 1%</t>
  </si>
  <si>
    <t>Förändring i efterfrågan på godtransporter med sjöfart när körkostnad på lastbil ökar med 1%</t>
  </si>
  <si>
    <t>Förändring i efterfrågan på godtransporter med sjöfart när körkostnad på tåg ökar med 1%</t>
  </si>
  <si>
    <t>Efterfrågan på godtransporter med tåg</t>
  </si>
  <si>
    <t>Förändring i efterfrågan på godtransporter med tåg när köstkostnad för godtransporter med tåg ökar med 1%</t>
  </si>
  <si>
    <t>Förändring i efterfrågan på godtransporter med tåg när körkostnad på lastbil ökar med 1%</t>
  </si>
  <si>
    <t>Förändring i efterfrågan på godtransporter med tåg när körkostnad på sjöfart ökar med 1%</t>
  </si>
  <si>
    <t>Efterfrågan på naturgas</t>
  </si>
  <si>
    <t>Pris på naturgas</t>
  </si>
  <si>
    <t>-0,147 till -0,146</t>
  </si>
  <si>
    <t>Förändring i efterfrågan på naturgas när priset på naturgas ökar med 1%</t>
  </si>
  <si>
    <t>Tatli, H. (2018). Multiple determinants of household natural gas demand: A panel data analysis in OECD countries. Asian Development Policy Review, 6(4), 243-253.</t>
  </si>
  <si>
    <t>Studien undersäker vilka faktorer som är viktiga för hushållens efterfrågan på natugas i 18 OECD-länderna under perioden 2004--2015.</t>
  </si>
  <si>
    <t>18 OECD länder</t>
  </si>
  <si>
    <t>2004-2015</t>
  </si>
  <si>
    <t>https://www.aessweb.com/html/4444</t>
  </si>
  <si>
    <t>Värden är från Tabell 6 och 8</t>
  </si>
  <si>
    <t>0,515 till 0,516</t>
  </si>
  <si>
    <t>Förändring i efterfrågan på naturgas när inkomst ökar med 1%</t>
  </si>
  <si>
    <t>Förändring i efterfrågan på naturgas när pris på naturgas ökar med 1%</t>
  </si>
  <si>
    <t>Burke, P. J., &amp; Yang, H. (2016). The price and income elasticities of natural gas demand: International evidence. Energy Economics, 59, 466-474.</t>
  </si>
  <si>
    <t>Att skatta pris- och inkomstelasticitet för gasförbrukning</t>
  </si>
  <si>
    <t>1978-2011</t>
  </si>
  <si>
    <t>https://www.sciencedirect.com/science/article/abs/pii/S0140988316302420</t>
  </si>
  <si>
    <t>-1,44 till -0,64</t>
  </si>
  <si>
    <t>1,32 till 2,94</t>
  </si>
  <si>
    <t>industri</t>
  </si>
  <si>
    <t>-1,21 till -0,62</t>
  </si>
  <si>
    <t>0,65 till 1,47</t>
  </si>
  <si>
    <t>Asche, F., Nilsen, O. B., &amp; Tveterås, R. (2008). Natural gas demand in the European household sector. The Energy Journal, 27-46.</t>
  </si>
  <si>
    <t>Att analysera efterfrågan på naturgas för hushåll i 12 europeiska länder med hjälp av en dynamisk efterfrågemodell, som möjliggör landspecifika uppskattningar av kort- och långsiktig elasticitet.</t>
  </si>
  <si>
    <t>12 europeiska länder</t>
  </si>
  <si>
    <t>1978-2002</t>
  </si>
  <si>
    <t>Ekonometri, olika modeller</t>
  </si>
  <si>
    <t>https://www.jstor.org/stable/pdf/41323168.pdf?casa_token=BbjRzQBYF5gAAAAA:9y76Ly7Z8HnY58n-x8ThaVmGIgOYqa1Ruy2GvKYIZzKHzPnO_rtNLxmfNlc-gJtFgbD0JRwZfRBbBns9Cv9KToDY5yLvDdHe2wvH0C3UoGDhoxVfn99Sfg</t>
  </si>
  <si>
    <t>Värden är från Tabell 3, uppskattningen avser samtliga länder i urvalet (Tabell 5 och 6 har landspecifika resultat)</t>
  </si>
  <si>
    <t>Värden är från Tabell 4, uppskattningen avser samtliga länder i urvalet (Tabell 5 och 6 har landspecifika resultat)</t>
  </si>
  <si>
    <t>ingen specifik sektor</t>
  </si>
  <si>
    <t>-0,305 till 0,139</t>
  </si>
  <si>
    <t>Erias, A. F., &amp; Iglesias, E. M. (2022). Price and income elasticity of natural gas demand in Europe and the effects of lockdowns due to Covid-19. Energy Strategy Reviews, 44, 100945.</t>
  </si>
  <si>
    <t>att skatta pris- och inkomstelasticiteten för efterfrågan på naturgas</t>
  </si>
  <si>
    <t>EU</t>
  </si>
  <si>
    <t>2005-2020</t>
  </si>
  <si>
    <t>https://ruc.udc.es/dspace/bitstream/handle/2183/32241/Price_income_elasticity_natural_gas_demand_europe_effects_lockdowns_covid19.pdf?sequence=2&amp;isAllowed=y</t>
  </si>
  <si>
    <t>-0,56 till 0,09</t>
  </si>
  <si>
    <t>-0,749 till -0,733</t>
  </si>
  <si>
    <t>Filippini, M., &amp; Kumar, N. (2021). Gas demand in the Swiss household sector. Applied Economics Letters, 28(5), 359-364.</t>
  </si>
  <si>
    <t>Studien analyserar den schweiziska hushållens efterfrågan på gas.</t>
  </si>
  <si>
    <t>2010-2014</t>
  </si>
  <si>
    <t>https://ethz.ch/content/dam/ethz/special-interest/mtec/cepe/energy-and-public-econ-dam/documents/people/nkumar/Filippini_Kumar_2020_AEL.pdf</t>
  </si>
  <si>
    <t>Den länkade versionen av working paper har publicerats</t>
  </si>
  <si>
    <t>Bernstein, R., &amp; Madlener, R. (2011). Residential natural gas demand elasticities in OECD countries: an ARDL bounds testing approach.</t>
  </si>
  <si>
    <t xml:space="preserve">Att analysera efterfrågan på naturgas i tolv OECD-länder </t>
  </si>
  <si>
    <t>12 OECD länder</t>
  </si>
  <si>
    <t>1980-2008</t>
  </si>
  <si>
    <t>Ekonometri (autoregressive distributed lag (ARDL) bounds testing procedure)</t>
  </si>
  <si>
    <t>https://papers.ssrn.com/sol3/papers.cfm?abstract_id=2078036</t>
  </si>
  <si>
    <t>Dilaver, Ö., Dilaver, Z., &amp; Hunt, L. C. (2014). What drives natural gas consumption in Europe? Analysis and projections. Journal of Natural Gas Science and Engineering, 19, 125-136.</t>
  </si>
  <si>
    <t xml:space="preserve">Att skatta priselasticitet på naturgas </t>
  </si>
  <si>
    <t>OECD-Europa</t>
  </si>
  <si>
    <t>Ekonometri (structural time series analysis)</t>
  </si>
  <si>
    <t>https://www.sciencedirect.com/science/article/abs/pii/S1875510014000870?via%3Dihub</t>
  </si>
  <si>
    <t>industrisektorn</t>
  </si>
  <si>
    <t>-0,183 till -0,059</t>
  </si>
  <si>
    <t>Andersen, T. B., Nilsen, O. B., &amp; Tveteras, R. (2011). How is demand for natural gas determined across European industrial sectors?. Energy Policy, 39(9), 5499-5508.</t>
  </si>
  <si>
    <t>Att ge en inblick i efterfrågan på naturgas för den totala tillverkningssektorn i utvalda OECD-länder och för särskilda underindustrier inom tillverkningssektorn.</t>
  </si>
  <si>
    <t>Ekonometri, OLS med Bayesian estimator</t>
  </si>
  <si>
    <t>https://www.sciencedirect.com/science/article/abs/pii/S0301421511003843</t>
  </si>
  <si>
    <t>-0,624 till -0,155</t>
  </si>
  <si>
    <t>Elförbrukning</t>
  </si>
  <si>
    <t>Förändring i elförbrukning när elpris ökar med 1%</t>
  </si>
  <si>
    <t>Liddle, B., &amp; Hasanov, F. (2022). Industry electricity price and output elasticities for high-income and middle-income countries. Empirical Economics, 62(3), 1293-1319.</t>
  </si>
  <si>
    <t>Att skatta priselasticitet på el inom industrin</t>
  </si>
  <si>
    <t>35 höginkomstländer</t>
  </si>
  <si>
    <t>Ekonometri med dynamisk paneldata analys</t>
  </si>
  <si>
    <t>https://link.springer.com/content/pdf/10.1007/s00181-021-02053-z.pdf</t>
  </si>
  <si>
    <t>alla sektorer</t>
  </si>
  <si>
    <t>-0,766 till -0,54</t>
  </si>
  <si>
    <t>Silva, S., Soares, I., &amp; Pinho, C. (2017). Electricity demand response to price changes: The Portuguese case taking into account income differences. Energy Economics, 65, 335-342.</t>
  </si>
  <si>
    <t>Studien skattar priselasticitet på el</t>
  </si>
  <si>
    <t>Portugal</t>
  </si>
  <si>
    <t>1989-2010</t>
  </si>
  <si>
    <t>Ekonometri baserad på enkäter</t>
  </si>
  <si>
    <t>https://www.sciencedirect.com/science/article/pii/S0140988317301822</t>
  </si>
  <si>
    <t>Blázquez, L., Boogen, N., &amp; Filippini, M. (2013). Residential electricity demand in Spain: New empirical evidence using aggregate data. Energy economics, 36, 648-657.</t>
  </si>
  <si>
    <t xml:space="preserve">I studien presenteras en empirisk analys av hushållens efterfrågan på el. </t>
  </si>
  <si>
    <t>2000-2008</t>
  </si>
  <si>
    <t>Ekonometri, paneldata med RE, FE modeller</t>
  </si>
  <si>
    <t>https://www.sciencedirect.com/science/article/abs/pii/S014098831200299X</t>
  </si>
  <si>
    <t>Förändring i elförbrukning när inkomst ökar med 1%</t>
  </si>
  <si>
    <t>-0,302 till -0,189</t>
  </si>
  <si>
    <t>Cialani, C., &amp; Mortazavi, R. (2018). Household and industrial electricity demand in Europe. Energy policy, 122, 592-600.</t>
  </si>
  <si>
    <t>Att estimera priselasticiteter för efterfrågan på el för hushåll respektive företag samt inkomstelasticitet för hushåll i EU-länderna</t>
  </si>
  <si>
    <t>1995-2015</t>
  </si>
  <si>
    <t xml:space="preserve">GMM och ML </t>
  </si>
  <si>
    <t>https://www.sciencedirect.com/science/article/pii/S0301421518305068</t>
  </si>
  <si>
    <t>Värden är från Tabell 4; Intervallet inkluderar elasticiteter skattade med olika metoder.</t>
  </si>
  <si>
    <t>-0,05 till -0,03</t>
  </si>
  <si>
    <t>-0,198 till -0,118</t>
  </si>
  <si>
    <t>-0,044 till -0,041</t>
  </si>
  <si>
    <t>https://www.sciencedirect.com/science/article/abs/pii/S0301421518305068</t>
  </si>
  <si>
    <t>Pellini, E. (2021). Estimating income and price elasticities of residential electricity demand with Autometrics. Energy Economics, 101, 105411.</t>
  </si>
  <si>
    <t>Att skatta inkomst- och priselasticiteten för hushållens efterfrågan på el i tolv större europeiska länder med hjälp av årliga tidsserier från 1975 till 2018</t>
  </si>
  <si>
    <t>1975-2018</t>
  </si>
  <si>
    <t>Ekonometri med automatic model selection</t>
  </si>
  <si>
    <t>https://www.sciencedirect.com/science/article/abs/pii/S0140988321003078</t>
  </si>
  <si>
    <t>Att skatta inkomst- och priselasticiteten för hushållens efterfrågan på el i tolv större europeiska länder med hjälp av årliga tidsserier från 1975 till 2019</t>
  </si>
  <si>
    <t>Förändring i elförbrukning när arbetskostnad ökar med 1%</t>
  </si>
  <si>
    <t>Medelsiktig</t>
  </si>
  <si>
    <t>0,0846 till 0,1639</t>
  </si>
  <si>
    <t>Romero-Jordán, D., Del Río, P., &amp; Peñasco, C. (2016). An analysis of the welfare and distributive implications of factors influencing household electricity consumption. Energy Policy, 88, 361-370.</t>
  </si>
  <si>
    <t>Syftet  är att analysera hushållens efterfrågan på el i Spanien under perioden 2006-2012</t>
  </si>
  <si>
    <t>2006-2008</t>
  </si>
  <si>
    <t>Quintile regressioner</t>
  </si>
  <si>
    <t>https://www.sciencedirect.com/science/article/abs/pii/S0301421515301221</t>
  </si>
  <si>
    <t>0,1416 till 0,1735</t>
  </si>
  <si>
    <t>Syftet  är att analysera hushållens efterfrågan på el i Spanien under perioden 2006-2013</t>
  </si>
  <si>
    <t>2010-2012</t>
  </si>
  <si>
    <t>-0,163 till -0,1138</t>
  </si>
  <si>
    <t>Syftet  är att analysera hushållens efterfrågan på el i Spanien under perioden 2006-2014</t>
  </si>
  <si>
    <t>-0,3357 till -0,2054</t>
  </si>
  <si>
    <t>Syftet  är att analysera hushållens efterfrågan på el i Spanien under perioden 2006-2015</t>
  </si>
  <si>
    <t>-2,417 till -1,599</t>
  </si>
  <si>
    <t>Volland, B., &amp; Tilov, I. (2018). Price elasticities of electricity demand in Switzerland: Results from a household panel (No. 18-03). IRENE Working Paper.</t>
  </si>
  <si>
    <t xml:space="preserve">Att skatta kort- och långsiktiga priselasticiteter för hushållens efterfrågan på el </t>
  </si>
  <si>
    <t>2016-2017</t>
  </si>
  <si>
    <t>Ekonometri, first difference, gradual adjustment estimations</t>
  </si>
  <si>
    <t>https://www5.unine.ch/RePEc/ftp/irn/pdfs/WP18-03.pdf</t>
  </si>
  <si>
    <t>0,133 till 0,186</t>
  </si>
  <si>
    <t>Värden är från Appendix B och Tabell 4; Intervallet inkluderar elasticiteter skattade med olika metoder.</t>
  </si>
  <si>
    <t>0,862 till 0,913</t>
  </si>
  <si>
    <t>Värden är från Appendix B; Intervallet inkluderar elasticiteter skattade med olika metoder.</t>
  </si>
  <si>
    <t>0,167 till 0,18</t>
  </si>
  <si>
    <t>0,64 till 0,73</t>
  </si>
  <si>
    <t>-0,3810 till -0,3335</t>
  </si>
  <si>
    <t>-0,35 till -0,05</t>
  </si>
  <si>
    <t>Johnsen, T. A. (2001). Demand, generation and price in the Norwegian market for electric power. Energy Economics, 23(3), 227-251.</t>
  </si>
  <si>
    <t>I rapporten analyseras hur utbud, efterfrågan och pris bestäms simultant på den konkurrensutsatta norska elmarknaden.</t>
  </si>
  <si>
    <t>1994-1996</t>
  </si>
  <si>
    <t>Maximum likelihood estimator</t>
  </si>
  <si>
    <t>https://www.sciencedirect.com/science/article/pii/S0140988300000529?via%3Dihub</t>
  </si>
  <si>
    <t>Brännlund, R., Ghalwash, T., &amp; Nordström, J. (2007). Increased energy efficiency and the rebound effect: Effects on consumption and emissions. Energy economics, 29(1), 1-17.</t>
  </si>
  <si>
    <t>Att analysera hur energieffektivitet påverkar utsläpp av växthusgaser</t>
  </si>
  <si>
    <t>1980-1997</t>
  </si>
  <si>
    <t>Simulering av skatteförändringar och ekonometrisk analys med Almost Ideal Demand model</t>
  </si>
  <si>
    <t>https://www.sciencedirect.com/science/article/pii/S0140988305000848</t>
  </si>
  <si>
    <t>Tabell 2, "Total own price elasticity"</t>
  </si>
  <si>
    <t>0,194 till 0,539</t>
  </si>
  <si>
    <t>Vesterberg, M. (2016). The hourly income elasticity of electricity. Energy Economics, 59, 188-197.</t>
  </si>
  <si>
    <t>Att estimera inkomstelasticiteter för hushåll boende i små hus respektive lägenheter</t>
  </si>
  <si>
    <t>2005-2008</t>
  </si>
  <si>
    <t>Hushållsadata, ekonometri</t>
  </si>
  <si>
    <t>https://www.sciencedirect.com/science/article/pii/S0140988316302146</t>
  </si>
  <si>
    <t>Skattningar avser "peak" elasticiteter för småhus</t>
  </si>
  <si>
    <t>0,315 till 0,85</t>
  </si>
  <si>
    <t>Skattningar avser "peak" elasticiteter för lägenheter</t>
  </si>
  <si>
    <t>-0,99 till -0,79</t>
  </si>
  <si>
    <t>Brännlund, R., &amp; Vesterberg, M. (2018). Peak and off-peak demand for electricity: subsistence levels and price elasticities. Available at SSRN 3194465.</t>
  </si>
  <si>
    <t>Denna studie undersöker försörjningsnivåer och priselasticiteter för hushållens efterfrågan på el i Sverige.</t>
  </si>
  <si>
    <t>Ekonometri med hushållsdata</t>
  </si>
  <si>
    <t>https://papers.ssrn.com/sol3/papers.cfm?abstract_id=3194465</t>
  </si>
  <si>
    <t>Intervallet inkluderar skattningar för varje månad separat och för peak och off-peak perioderna. Utöver det skattar studien egenpriselasticitet för hushåll med eluppvärmning.</t>
  </si>
  <si>
    <t>-2,11 till -0,6358</t>
  </si>
  <si>
    <t>Auray, S., Caponi, V., &amp; Ravel, B. (2019). Price elasticity of electricity demand in france. Economie et Statistique, 513(1), 91-103.</t>
  </si>
  <si>
    <t>Att estimera priselasticiteter för efterfrågan på el</t>
  </si>
  <si>
    <t>Frankrike</t>
  </si>
  <si>
    <t>2007-2015</t>
  </si>
  <si>
    <t>Hushållsdata, ekonometri</t>
  </si>
  <si>
    <t>https://www.persee.fr/doc/estat_0336-1454_2019_num_513_1_10921</t>
  </si>
  <si>
    <t>Intervallet inkluderar elasticiteter estimerade vinter respektive sommar, ett helt år, med olika estimeringstekniker (Tabell 2,4,5)</t>
  </si>
  <si>
    <t>Jin, T., &amp; Kim, J. (2022). The elasticity of residential electricity demand and the rebound effect in 18 European Union countries. Energy Sources, Part B: Economics, Planning, and Policy, 17(1), 2053896.</t>
  </si>
  <si>
    <t>Denna studie undersöker inkomst- och priselasticiteten för hushållens efterfrågan på el och återkopplingseffekten för el</t>
  </si>
  <si>
    <t>18 EU länder</t>
  </si>
  <si>
    <t>Ekonometri, quantile regression</t>
  </si>
  <si>
    <t>https://www.tandfonline.com/doi/abs/10.1080/15567249.2022.2053896</t>
  </si>
  <si>
    <t>https://www.tandfonline.com/doi/full/10.1080/15567249.2022.2053896</t>
  </si>
  <si>
    <t>-0,037 till -0,002</t>
  </si>
  <si>
    <t>Lanot, G., &amp; Vesterberg, M. (2021). The price elasticity of electricity demand when marginal incentives are very large. Energy Economics, 104, 105604.</t>
  </si>
  <si>
    <t>Att estimera priselasticitet för efterfrågan på el</t>
  </si>
  <si>
    <t>2015-2018</t>
  </si>
  <si>
    <t>https://www.sciencedirect.com/science/article/pii/S0140988321004692</t>
  </si>
  <si>
    <t>Ett litet urval, bara villor i Sollentuna som hade elavtal hos Sollentuna Energi med rörligt pris och som bara betalade för tillgång till elnätet som förbrukades mellan kl 19.00 och kl 07.00.</t>
  </si>
  <si>
    <t>Boogen, N., Datta, S., &amp; Filippini, M. (2017). Dynamic models of residential electricity demand: Evidence from Switzerland. Energy Strategy Reviews, 18, 85-92.</t>
  </si>
  <si>
    <t>att skatta den kort- och långsiktiga priselasticiteten på el för Schweiz med hjälp av en dynamisk modell för hushållens elförbrukning</t>
  </si>
  <si>
    <t>2005, 2011</t>
  </si>
  <si>
    <t>https://eprints.gla.ac.uk/147931/8/147931.pdf</t>
  </si>
  <si>
    <t>Enkäter skickades 2005 och 2012</t>
  </si>
  <si>
    <t>Enkäter skickades 2005 och 2011</t>
  </si>
  <si>
    <t>Krishnamurthy, C. K. B., &amp; Kriström, B. (2015). A cross-country analysis of residential electricity demand in 11 OECD-countries. Resource and Energy Economics, 39, 68-88.</t>
  </si>
  <si>
    <t>Att skatta pris- och inkomstelasticitet för elförbrukning för 11 OECD länder</t>
  </si>
  <si>
    <t>OLS</t>
  </si>
  <si>
    <t>https://www.sciencedirect.com/science/article/pii/S0928765514000803</t>
  </si>
  <si>
    <t>11 länder, inklusive Sverige</t>
  </si>
  <si>
    <t>-0,427 till -0,168</t>
  </si>
  <si>
    <t>Zhu, X., Li, L., Zhou, K., Zhang, X., &amp; Yang, S. (2018). A meta-analysis on the price elasticity and income elasticity of residential electricity demand. Journal of Cleaner Production, 201, 169-177.</t>
  </si>
  <si>
    <t>Att analysera hushållens efterfrågan på el och identifiera de viktigaste faktorerna som påverkar hushållens efterfråga på el</t>
  </si>
  <si>
    <t>https://www.sciencedirect.com/science/article/abs/pii/S0959652618323588?via%3Dihub</t>
  </si>
  <si>
    <t>103 artiklar analyseras</t>
  </si>
  <si>
    <t>-0,58 till -0,54</t>
  </si>
  <si>
    <t>Berkhout, P. H., Ferrer-i-Carbonell, A., &amp; Muskens, J. C. (2004). The ex post impact of an energy tax on household energy demand. Energy economics, 26(3), 297-317.</t>
  </si>
  <si>
    <t>Huvudsyftet med studien är att presentera en uppskattning av den faktiska effekten av en redan införd energiskatt i Nederländerna 1996</t>
  </si>
  <si>
    <t>1994-1999</t>
  </si>
  <si>
    <t>https://www.sciencedirect.com/science/article/pii/S014098830400012X</t>
  </si>
  <si>
    <t>Halvorsen, B., &amp; Larsen, B. M. (1999). Changes in the pattern of household electricity demand over time (No. 255). Discussion Papers.</t>
  </si>
  <si>
    <t>Att skatta egenpriselasticitet för el</t>
  </si>
  <si>
    <t>1984-1992</t>
  </si>
  <si>
    <t>https://www.econstor.eu/handle/10419/192237</t>
  </si>
  <si>
    <t>https://www.econstor.eu/handle/10419/192238</t>
  </si>
  <si>
    <t>hushåll och kontor</t>
  </si>
  <si>
    <t xml:space="preserve">-0,075 till -0,011 </t>
  </si>
  <si>
    <t>Hofmann, M., &amp; Lindberg, K. B. (2019, September). Price elasticity of electricity demand in metropolitan areas–Case of Oslo. In 2019 16th International Conference on the European Energy Market (EEM) (pp. 1-6). IEEE.</t>
  </si>
  <si>
    <t>Att skatta egenpriselasticitet på el i Oslo</t>
  </si>
  <si>
    <t>2013-2017</t>
  </si>
  <si>
    <t>https://ntnuopen.ntnu.no/ntnu-xmlui/bitstream/handle/11250/2644848/Hofmann%252C%2BLindberg%2B-%2B2019.pdf?sequence=2</t>
  </si>
  <si>
    <t>-0,5008 till -0,431</t>
  </si>
  <si>
    <t>Schulte, I., &amp; Heindl, P. (2017). Price and income elasticities of residential energy demand in Germany. Energy Policy, 102, 512-528.</t>
  </si>
  <si>
    <t>Att skatta priselasticitet på el</t>
  </si>
  <si>
    <t>1993-2008</t>
  </si>
  <si>
    <t>https://www.sciencedirect.com/science/article/abs/pii/S0301421516307194</t>
  </si>
  <si>
    <t>0,94 till 1,09</t>
  </si>
  <si>
    <t>https://papers.ssrn.com/sol3/papers.cfm?abstract_id=3194466</t>
  </si>
  <si>
    <t>-0,02 till 0</t>
  </si>
  <si>
    <t>Bye, T., &amp; Hansen, P. V. (2008). How do spot prices affect aggregate electricity demand? (No. 527). Discussion Papers.</t>
  </si>
  <si>
    <t>Att skatta sambandet mellan efterfrågan på el och dess spotpris</t>
  </si>
  <si>
    <t>2000-2004</t>
  </si>
  <si>
    <t>https://ssb.brage.unit.no/ssb-xmlui/bitstream/handle/11250/180225/dp527.pdf?sequence=1</t>
  </si>
  <si>
    <t>-0,01 till 0</t>
  </si>
  <si>
    <t>https://ssb.brage.unit.no/ssb-xmlui/bitstream/handle/11250/180225/dp527.pdf?sequence=2</t>
  </si>
  <si>
    <t>Csereklyei, Z. (2020). Price and income elasticities of residential and industrial electricity demand in the European Union. Energy Policy, 137, 111079.</t>
  </si>
  <si>
    <t>1996-2016</t>
  </si>
  <si>
    <t xml:space="preserve">Ekonometri, IV </t>
  </si>
  <si>
    <t>https://www.sciencedirect.com/science/article/pii/S0301421519306664</t>
  </si>
  <si>
    <t>0,76 till 1,08</t>
  </si>
  <si>
    <t>I denna studie undersöks den kort- och långsiktiga pris- och inkomstelasticiteten för hushållens och industrins efterfrågan på el i Europeiska unionen mellan 1996 och 2016.</t>
  </si>
  <si>
    <t>-0,56 till -0,53</t>
  </si>
  <si>
    <t>-1,01 till -0,75</t>
  </si>
  <si>
    <t>https://www.sciencedirect.com/science/article/pii/S0959652618323588?via%3Dihub</t>
  </si>
  <si>
    <t>0,439 till 0,991</t>
  </si>
  <si>
    <t>-0,93 till -0,377</t>
  </si>
  <si>
    <t>-0,36 till -0,341</t>
  </si>
  <si>
    <t>Vesterberg, M. (2022). The Long-Run Price Elasticity of Residential Electricity Demand in Sweden. Available at SSRN 4028707.</t>
  </si>
  <si>
    <t>Att estimera priselasticitet för el för svenska hushåll</t>
  </si>
  <si>
    <t>2012-2019</t>
  </si>
  <si>
    <t>Regressionsanalys med "limited information maximum likelihood" estimator</t>
  </si>
  <si>
    <t>https://papers.ssrn.com/sol3/papers.cfm?abstract_id=4028707</t>
  </si>
  <si>
    <t xml:space="preserve">-1,5 till -0,28 </t>
  </si>
  <si>
    <t>11 OECD länder</t>
  </si>
  <si>
    <t>Holmøy, E. (2005). The Anatomy of Electricity Demand: A CGE Decomposition for Norway.</t>
  </si>
  <si>
    <t>Statistics Norway</t>
  </si>
  <si>
    <t>I studien görs en kvantitativ bedömning av de långsiktiga efterfrågeresponserna i den norska norska ekonomin på en ökning av elpriset</t>
  </si>
  <si>
    <t>Simulering, CGE modell</t>
  </si>
  <si>
    <t>https://www.ssb.no/a/publikasjoner/pdf/DP/dp426.pdf</t>
  </si>
  <si>
    <t>Värden är från Tabell 5.1</t>
  </si>
  <si>
    <t>Värden är från Tabell 5.2</t>
  </si>
  <si>
    <t>Värden är från Tabell 5.4</t>
  </si>
  <si>
    <t>Etanolförbrukning</t>
  </si>
  <si>
    <t>-3,8 till -3,2</t>
  </si>
  <si>
    <t>Förändring i etanolförbrukning när etanolpris ökar med 1%</t>
  </si>
  <si>
    <t>Anderson, S. T. (2012). The demand for ethanol as a gasoline substitute. Journal of Environmental Economics and Management, 63(2), 151-168.</t>
  </si>
  <si>
    <t>Uppsatsen uppskattar efterfrågan på etanol (E85) som ett substitut till bensin (E10)</t>
  </si>
  <si>
    <t>USA</t>
  </si>
  <si>
    <t>1997-2006</t>
  </si>
  <si>
    <t>Ekonometri, månadsvis försäljningsdata</t>
  </si>
  <si>
    <t>https://www.sciencedirect.com/science/article/abs/pii/S0095069611001161</t>
  </si>
  <si>
    <t>-4,465 till -3,907</t>
  </si>
  <si>
    <t>Intervallet avser skattningar från olika specifikationer (Tabell 1)</t>
  </si>
  <si>
    <t>2,246 till 2,460</t>
  </si>
  <si>
    <t>Förändring i etanolförbrukning när bensinpris ökar med 1%</t>
  </si>
  <si>
    <t>Khachatryan, H., Yan, J., &amp; Casavant, K. (2011). Spatial differences in price elasticity of demand for ethanol. In Journal of the Transportation Research Forum (Vol. 50, No. 3, pp. 43-61).</t>
  </si>
  <si>
    <t>I studien uppskattas geografiskt varierande priselasticitet för efterfrågan på etanol E85 i olika delstater i USA.</t>
  </si>
  <si>
    <t>2003-2008</t>
  </si>
  <si>
    <t>Ekonometri, försäljningsdata</t>
  </si>
  <si>
    <t>https://www.researchgate.net/profile/Hayk-Khachatryan-2/publication/236019797_Spatial_Differences_in_Price_Elasticity_of_Demand_for_Ethanol/links/0c960515ccee72739e000000/Spatial-Differences-in-Price-Elasticity-of-Demand-for-Ethanol.pdf</t>
  </si>
  <si>
    <t>Fjärrvärme förbrukning</t>
  </si>
  <si>
    <t>Pris på fjärrvärme</t>
  </si>
  <si>
    <t>Förändring i efterfrågan på fjärrvärme när priset på fjärrvärme ökar med 1%</t>
  </si>
  <si>
    <t>Total own price elasticity avses</t>
  </si>
  <si>
    <t>0,36 till 0,37</t>
  </si>
  <si>
    <t>Förändring i förbrukning av fjärrvärme när inkomst ökar med 1%</t>
  </si>
  <si>
    <t>Hellmer, S. (2013). Price responsiveness in district heating: single houses and residential buildings—a cross-sectional analysis. International Scholarly Research Notices, 2013.</t>
  </si>
  <si>
    <t>Att skatta prisresponsen inom fjärrvärme</t>
  </si>
  <si>
    <t>2007-2011</t>
  </si>
  <si>
    <t>OLS med pris-, inkomst- och förbrukningsdata aggregerad till kommunal (?) nivå.</t>
  </si>
  <si>
    <t>https://downloads.hindawi.com/archive/2013/324127.pdf?_ga=2.262707084.1279864374.1701095857-969430919.1701095858</t>
  </si>
  <si>
    <t>Skattningarna är inte signifikanta (Tabell 2 och 3)</t>
  </si>
  <si>
    <t>-0,48 till -0,25</t>
  </si>
  <si>
    <t>Förändring i förbrukning av fjärrvärme när pris på fjärrvärme ökar med 1%</t>
  </si>
  <si>
    <t>https://downloads.hindawi.com/archive/2013/324127.pdf?_ga=2.262707084.1279864374.1701095857-969430919.1701095857</t>
  </si>
  <si>
    <t>Intervallet avser skattningar för små hus respektive flerbostadshus. Skattnigen -0,25 (flerbostadshus) är inte signifikant.</t>
  </si>
  <si>
    <t>Ghalwash, T. (2007). Energy taxes as a signaling device: An empirical analysis of consumer preferences. Energy Policy, 35(1), 29-38.</t>
  </si>
  <si>
    <t>Huvudsyftet är att empiriskt undersöka skillnaderna i konsumenternas reaktion på införandet av, eller förändringen i, miljöskatter.</t>
  </si>
  <si>
    <t>1980-2002</t>
  </si>
  <si>
    <t>Almost Ideal Demand System modellering</t>
  </si>
  <si>
    <t>https://www.sciencedirect.com/science/article/abs/pii/S030142150500251X</t>
  </si>
  <si>
    <t>Trotta, G., Hansen, A. R., &amp; Sommer, S. (2022). The price elasticity of residential district heating demand: New evidence from a dynamic panel approach. Energy Economics, 112, 106163.</t>
  </si>
  <si>
    <t>Att skatta priselasticitet för fjärrvärme i bostadssektorn</t>
  </si>
  <si>
    <t>Danmark</t>
  </si>
  <si>
    <t>2015-2019</t>
  </si>
  <si>
    <t>Hushållsdata och förbrukning av fjärrvärme, GMM estimator</t>
  </si>
  <si>
    <t>https://www.sciencedirect.com/science/article/pii/S0140988322003176</t>
  </si>
  <si>
    <t>Leth-Petersen, S., &amp; Togeby, M. (2001). Demand for space heating in apartment blocks: measuring effects of policy measures aiming at reducing energy consumption. Energy Economics, 23(4), 387-403.</t>
  </si>
  <si>
    <t>Att skatta effekter av åtgärder som syftar till att minska energiförbrukningen för uppvärmning</t>
  </si>
  <si>
    <t>1984-1995</t>
  </si>
  <si>
    <t>Paneldata analys</t>
  </si>
  <si>
    <t>https://www.sciencedirect.com/science/article/pii/S0140988300000785</t>
  </si>
  <si>
    <t>Värden är från Tabell A.1</t>
  </si>
  <si>
    <t>Svensk Fjärrvärme (2009). Fjärrvärmens marknad och omvärld- En syntes av ett urval rapporter från forskningsprogrammet Fjärrsyn 2006–2009</t>
  </si>
  <si>
    <t>Svensk Fjärrvärme</t>
  </si>
  <si>
    <t>Att skatta fjärrvärmes priselasticitetet</t>
  </si>
  <si>
    <t>1970-2006</t>
  </si>
  <si>
    <t>Simulering</t>
  </si>
  <si>
    <t>https://energiforskmedia.blob.core.windows.net/media/1195/laegre-intaekter-fraan-hoegre-priser-fjaerrsynsrapport-2009-5.pdf</t>
  </si>
  <si>
    <t>Flygresor</t>
  </si>
  <si>
    <t>Förändring i efterfrågan på flygresor när inkomst ökar med 1%</t>
  </si>
  <si>
    <t>Gallet, C. A., &amp; Doucouliagos, H. (2014). The income elasticity of air travel: A meta-analysis. Annals of Tourism Research, 49, 141-155.</t>
  </si>
  <si>
    <t>Att skatta inkomstelasticitet för flygresor</t>
  </si>
  <si>
    <t>1968-2012</t>
  </si>
  <si>
    <t>Ekonometri, metaanalys</t>
  </si>
  <si>
    <t>https://www.sciencedirect.com/science/article/abs/pii/S0160738314001145?via%3Dihub</t>
  </si>
  <si>
    <t>Metaanalys av ett brett urval studier.</t>
  </si>
  <si>
    <t>Flygresor, utrikes</t>
  </si>
  <si>
    <t>Flygpris</t>
  </si>
  <si>
    <t>Föränding i antalet utrikes flygresor när flygpris ökar med 1%</t>
  </si>
  <si>
    <t>Hart, R., &amp; Stråle, J. (2021). Konsumtionsskatters roll i långsiktig miljöpolitik: Analyser av styrmedel och konsumtion.</t>
  </si>
  <si>
    <t>Att undersöka konsumtionsskatters roll i miljöpolitiken</t>
  </si>
  <si>
    <t>2018-2019</t>
  </si>
  <si>
    <t>Ekonometri, prisdata</t>
  </si>
  <si>
    <t>https://www.naturvardsverket.se/4ac649/globalassets/media/publikationer-pdf/6900/978-91-620-6962-9.pdf</t>
  </si>
  <si>
    <t>Värden är från Tabell 1; elasticiteten är skattad med prisdata för 6 utvalda rutter från Arlanda</t>
  </si>
  <si>
    <t>Föränding i antalet utrikes flygresor när inkomst ökar med 1%</t>
  </si>
  <si>
    <t>2003-2012</t>
  </si>
  <si>
    <t>Ekonometri, registerdata</t>
  </si>
  <si>
    <t>Inkomstelasticiteten är estimerad för olika percentiler. Beroende på hushållens percentil i inkomstfördelningen varier elasticiteten mellan 5 (för de med lägsta inkomsterna) och 1 (för dem med högsta inkomsterna). Snittvärdet är 2,97.</t>
  </si>
  <si>
    <t>Försäljning av plastpåse</t>
  </si>
  <si>
    <t>Plastpåse</t>
  </si>
  <si>
    <t>detaljhandel</t>
  </si>
  <si>
    <t>Minskning av plastpåseförsäljning när skatt på plastpåsar infördes (%)</t>
  </si>
  <si>
    <t>Romson, Å., Boberg, N., Eriksson, F. A., Herlaar, S., &amp; Sanctuary, M. (2022). Försäljningseffekter av skatt på plastpåsar.</t>
  </si>
  <si>
    <t>SMED</t>
  </si>
  <si>
    <t>Rapporten redovisar för försäljningseffekter av skatten på tunna plastbärkassar som infördes i Sverige i maj 2020.</t>
  </si>
  <si>
    <t>2020-2021</t>
  </si>
  <si>
    <t>Insamling av försäljningsdata</t>
  </si>
  <si>
    <t>https://urn.kb.se/resolve?urn=urn:nbn:se:naturvardsverket:diva-10132</t>
  </si>
  <si>
    <t>Bara 43 butiker ingår i studien</t>
  </si>
  <si>
    <t>Gasbaserad uppvärmning</t>
  </si>
  <si>
    <t>Pris på gasbaserad uppvärmning</t>
  </si>
  <si>
    <t>-0,63 till -0,44</t>
  </si>
  <si>
    <t>Förändring i månadsförbrukning av gas för uppvärmning och varmvatten när priset på gas ökar med 1%</t>
  </si>
  <si>
    <t>Rehdanz, K. (2007). Determinants of residential space heating expenditures in Germany. Energy Economics, 29(2), 167-182.</t>
  </si>
  <si>
    <t>Att undersöka bestämningsfaktorerna för hushållens utgifter för rumsuppvärmning och varmvattenförsörjning i Tyskland</t>
  </si>
  <si>
    <t>1998-2003</t>
  </si>
  <si>
    <t xml:space="preserve">OLS </t>
  </si>
  <si>
    <t>https://www.sciencedirect.com/science/article/pii/S0140988306000405</t>
  </si>
  <si>
    <t>Värden är från Tabell 4a. Olika skattningar är från olika specifikationer.</t>
  </si>
  <si>
    <t>Investeringar</t>
  </si>
  <si>
    <t>gruvnäring</t>
  </si>
  <si>
    <t>Förändring i investeringar när elpris ökar med 1%</t>
  </si>
  <si>
    <t>Tillväxtanalys (2022). Effekter av elektrifiering och europeisering av elmarknaden. Rapport 2022/02. Diarienummer 2020/233.</t>
  </si>
  <si>
    <t>Tillväxtanalys</t>
  </si>
  <si>
    <t>Att utvärdera effekter av elektrifiering</t>
  </si>
  <si>
    <t>Simulering som bygger på registerdata och teoretisk modell</t>
  </si>
  <si>
    <t>https://www.tillvaxtanalys.se/publikationer/pm/pm/2022-03-22-effekter-av-elektrifiering-och-europeisering-av-elmarknaden.html</t>
  </si>
  <si>
    <t>järn- och stålindustri</t>
  </si>
  <si>
    <t>Konsumtion av mejeriprodukter</t>
  </si>
  <si>
    <t>Pris på mejeriprodukter</t>
  </si>
  <si>
    <t>livsmedel</t>
  </si>
  <si>
    <t>-0,457 till -0,137</t>
  </si>
  <si>
    <t>Förändring i förbrukning av mejeriprodukter när priset på mejeriprodukter ökar med 1%</t>
  </si>
  <si>
    <t>Säll, S., &amp; Gren, M. (2015). Effects of an environmental tax on meat and dairy consumption in Sweden. Food Policy, 55, 41-53.</t>
  </si>
  <si>
    <t>I denna studie unvärderas miljöeffekterna av att införa en miljöskatt på kött- och mejerikonsumtion i Sverige.</t>
  </si>
  <si>
    <t>1980-2012</t>
  </si>
  <si>
    <t>Ekonometri baserad på aggregerad pris- och kvantitetsdata</t>
  </si>
  <si>
    <t>https://www.sciencedirect.com/science/article/abs/pii/S0306919215000615</t>
  </si>
  <si>
    <t>Intervallet inkluderar skattningar för mjölk, ost, grädde och fermenterade produkter (Tabell 3)</t>
  </si>
  <si>
    <t>0,485 till 0,532</t>
  </si>
  <si>
    <t>Förändring i förbrukning av mejeriprodukter när inkomst ökar med 1%</t>
  </si>
  <si>
    <t>Körsträcka</t>
  </si>
  <si>
    <t>Drivmedelskostnad, minskning</t>
  </si>
  <si>
    <t>0,08 till 0,296</t>
  </si>
  <si>
    <t>Förändring i körsträcka när bräsnlekostnad minskar med 1%</t>
  </si>
  <si>
    <t>Dimitropoulos, A., Oueslati, W., &amp; Sintek, C. (2018). The rebound effect in road transport: A meta-analysis of empirical studies. Energy Economics, 75, 163-179.</t>
  </si>
  <si>
    <t>Att analysera vad orsakar rekyleffekten i bilanvändning och hur stor effekten är</t>
  </si>
  <si>
    <t>Metaanalys med 74 studier; ca 1120 skattningar från olika studier</t>
  </si>
  <si>
    <t>https://www.sciencedirect.com/science/article/pii/S0140988318302718</t>
  </si>
  <si>
    <t>Värden är från Tabell IV och B.V</t>
  </si>
  <si>
    <t>Drivmedelspris per reseenhet, minskning</t>
  </si>
  <si>
    <t>0,10 till 0,3</t>
  </si>
  <si>
    <t>Förändring i körsträcka när bräsnlepris minskar med 1%</t>
  </si>
  <si>
    <t>-0,537 till -0,529</t>
  </si>
  <si>
    <t>Förändring i körsträcka när bensinpris ökar med 1%</t>
  </si>
  <si>
    <t>Khanna, A. A., Dubernet, I., &amp; Jochem, P. (2023). Do car drivers respond differently to fuel price changes? Evidence from German household data. Transportation, 1-35.</t>
  </si>
  <si>
    <t>Att skatta priselasticitet på bensin</t>
  </si>
  <si>
    <t>Pooled OLS</t>
  </si>
  <si>
    <t>https://link.springer.com/article/10.1007/s11116-023-10431-y</t>
  </si>
  <si>
    <t>Körda fordonskilometer: summa antal kilometers körda under en åttaveckorsperiod (värden är från Tabell 1)</t>
  </si>
  <si>
    <t>-0,4 till -0,08</t>
  </si>
  <si>
    <t>Förändring i körsträcka när drivmedelspris ökar med 1%</t>
  </si>
  <si>
    <t>Pyddoke, R., &amp; Swärdh, J. E. (2015). Differences in the effects of fuel price and income on private car use in Sweden 1999-2008. Centre for Transport Studies.</t>
  </si>
  <si>
    <t>VTI</t>
  </si>
  <si>
    <t>Syftet med dokumentet är att analysera hur användningen av privatägda bilar i Sverige varierar mellan olika demografiska och inkomstgrupper</t>
  </si>
  <si>
    <t>1999-2008</t>
  </si>
  <si>
    <t>Ekonometri baserad på registerdata</t>
  </si>
  <si>
    <t>https://www.diva-portal.org/smash/get/diva2:779184/FULLTEXT01.pdf</t>
  </si>
  <si>
    <t>Korspriselasticitet beräknas separat för män/kvinnor som bor tättort/glesbygd/stora städer och tillhör olika inkomstgrupper. Uppskattningar för kvinnor i glesbygden är oprecisa (se Eliasson m.m (2018)), och därmed utelämnas (Tabell 5 och 6)</t>
  </si>
  <si>
    <t>-0,91 till -0,26</t>
  </si>
  <si>
    <t>Förändring i körsträcka i km per hushåll när drivmedelspris ökar med 1%</t>
  </si>
  <si>
    <t>Gillingham, K., &amp; Munk-Nielsen, A. (2019). A tale of two tails: Commuting and the fuel price response in driving. Journal of Urban Economics, 109, 27-40.</t>
  </si>
  <si>
    <t>Jämföra korspriselasticiteter beroende på pendlingsavstånd</t>
  </si>
  <si>
    <t>1998-2011</t>
  </si>
  <si>
    <t>Ekonometri, registerdata, pooled bensin och diesel</t>
  </si>
  <si>
    <t>https://www.sciencedirect.com/science/article/abs/pii/S0094119018300779</t>
  </si>
  <si>
    <t>Korspriselasticitet (körsträcka i km för hushåll som bor inom pendlingsavstånd längre än 70 km om dirvmedelspris ökar med 1%), sida 35</t>
  </si>
  <si>
    <t>Korspriselasticitet (körsträcka i km för hushåll som bor inom långt pendlingsavstånd men kortare än 70 km om drivmedelspris ökar med 1%), sida 35</t>
  </si>
  <si>
    <t>Korspriselasticitet (körsträcka i km för hushåll som bor inom 12 km pendlingsavstånd om drivmedelspris ökar med 1%), sida 35</t>
  </si>
  <si>
    <t>Korspriselasticitet (körsträcka i km för hushåll om drivmedelspris ökar med 1%), snitt för hela urvalet, Table 3</t>
  </si>
  <si>
    <t>0,01 till 0,07</t>
  </si>
  <si>
    <t>Förändring i körsträcka när inkomst ökar med 1%</t>
  </si>
  <si>
    <t>Inkomstelasticitet beräknas separat för män/kvinnor som bor tättort/glesbygd/stora städer och tillhör olika inkomstgrupper. Uppskattningar för kvinnor i glesbygden är oprecisa (se Eliasson m.m (2018)), och därmed utelämnas (Tabell 7 och 8)</t>
  </si>
  <si>
    <t>0,02 till 0,71</t>
  </si>
  <si>
    <t>Förändring i körsträcka i km per hushåll när inkomst ökar med 1%</t>
  </si>
  <si>
    <t>De Borger, B., Mulalic, I., &amp; Rouwendal, J. (2016). Substitution between cars within the household. Transportation Research Part A: Policy and Practice, 85, 135-156.</t>
  </si>
  <si>
    <t>Att undersöka hur hushåll med två bilar svarar på ändringar i drivmedelspriser</t>
  </si>
  <si>
    <t>2004-2008</t>
  </si>
  <si>
    <t>https://www.sciencedirect.com/science/article/pii/S0965856416000070</t>
  </si>
  <si>
    <t>Inkomst mäts i 1000 DKK</t>
  </si>
  <si>
    <t>-0,58 till -0,18</t>
  </si>
  <si>
    <t>Eliasson, J., Pyddoke, R., &amp; Swärdh, J. E. (2018). Distributional effects of taxes on car fuel, use, ownership and purchases. Economics of Transportation, 15, 1-15.</t>
  </si>
  <si>
    <t>Fördelningseffekterna av bilrelaterade skatter uppskattas.</t>
  </si>
  <si>
    <t>1998-2009</t>
  </si>
  <si>
    <t>Paneldata på individnivå, ekonometri</t>
  </si>
  <si>
    <t>https://www.sciencedirect.com/science/article/abs/pii/S2212012218300054</t>
  </si>
  <si>
    <t>Värden är från Tabell 11</t>
  </si>
  <si>
    <t>-0,59 till -0,13</t>
  </si>
  <si>
    <t xml:space="preserve">Pyddoke, R., Swärdh, J. E., Algers, S., Habibi, S., &amp; Zadeh, N. S. (2021). Distributional effects from policies for reduced CO2-emissions from car use in 2030. Transportation Research Part D: Transport and Environment, 101, 103077. </t>
  </si>
  <si>
    <t>Ekonometri baserad på paneldata på individnivå</t>
  </si>
  <si>
    <t>https://www.sciencedirect.com/science/article/pii/S1361920921003746</t>
  </si>
  <si>
    <t>Elasticiteterna finns för olika inkomstgrupper (Q1-Q4), män/kvinnor samt stora städer/tättorter/glesbygd (Tabell A2)</t>
  </si>
  <si>
    <t>-0,1 till 0</t>
  </si>
  <si>
    <t>Elasticiteterna finns för olika inkomstgrupper (Q1-Q4), män/kvinnor samt stora städer/tättorter/glesbygd (Tabell A3)</t>
  </si>
  <si>
    <t>-0,45 till -0,32</t>
  </si>
  <si>
    <t>-0,388 till -0,37</t>
  </si>
  <si>
    <t>Förändring i körda fordonkilometer när bensinpris ökar med 1%</t>
  </si>
  <si>
    <t>Alberini, A., Horvath, M., &amp; Vance, C. (2022). Drive less, drive better, or both? Behavioral adjustments to fuel price changes in Germany. Resource and Energy Economics, 68, 101292.</t>
  </si>
  <si>
    <t>att skatta sambandet mellan körda fordonskilometer och bensinpris</t>
  </si>
  <si>
    <t>2004-2019</t>
  </si>
  <si>
    <t>https://www.sciencedirect.com/science/article/abs/pii/S0928765522000094?via%3Dihub</t>
  </si>
  <si>
    <t>-0,2 till -0,02</t>
  </si>
  <si>
    <t>-0,41 till -0,2</t>
  </si>
  <si>
    <t>-0,24 till -0,02</t>
  </si>
  <si>
    <t>-0,65 till -0,16</t>
  </si>
  <si>
    <t>Köttkonsumtion</t>
  </si>
  <si>
    <t>Köttpris</t>
  </si>
  <si>
    <t>-0,538 till -0,363</t>
  </si>
  <si>
    <t>Förändring i köttkonsumtion när priset på kött ökar med 1%</t>
  </si>
  <si>
    <t>Intervallet inkluderar skattningar för nött- och griskött, samt kyckling (Tabell 3)</t>
  </si>
  <si>
    <t>0,731 till 0,959</t>
  </si>
  <si>
    <t>Förändring i förbrukning av kött när inkomst ökar med 1%</t>
  </si>
  <si>
    <t>LPG förbrukning</t>
  </si>
  <si>
    <t>LPG pris</t>
  </si>
  <si>
    <t>-0,426 till -0,19</t>
  </si>
  <si>
    <t>Förändring i LPG förbrukning när LPG pris ökar med 1%</t>
  </si>
  <si>
    <t>Naturgasförbrukning</t>
  </si>
  <si>
    <t>Förändring i naturgasförbrukning när pris på naturgas ökar med 1%</t>
  </si>
  <si>
    <t>-4,416 till -0,935</t>
  </si>
  <si>
    <t>Erias, A. F., &amp; Iglesias, E. M. (2022). The daily price and income elasticity of natural gas demand in Europe. Energy Reports, 8, 14595-14605.</t>
  </si>
  <si>
    <t>Uppsatsen har som mål att ge nya skattningar av dagliga egenpris-, korspris- och och inkomstelasticiteter för efterfrågan på naturgas från 2016 till 2020</t>
  </si>
  <si>
    <t>Tidsserieanalys</t>
  </si>
  <si>
    <t>https://www.sciencedirect.com/science/article/pii/S2352484722023411</t>
  </si>
  <si>
    <t>Månadsdata som användes för att skatta elasticiteterna omfattar 15 EU-länder under 12 månader. Sverige ingår inte i samplet. Intervallet inkluderar 12 skattningar för varje månad under ett år (Tabell 5)</t>
  </si>
  <si>
    <t>-2,209 till 0,0</t>
  </si>
  <si>
    <t>Månadsdata som användes för att skatta elasticiteterna omfattar 15 EU-länder under 12 månader. Sverige ingår inte i samplet. Intervallet inkluderar 12 skattningar för varje månad under ett år (Tabell 4)</t>
  </si>
  <si>
    <t>Oljebaserad uppvärmning förbrukning</t>
  </si>
  <si>
    <t>Pris på oljebaserad uppvärmning</t>
  </si>
  <si>
    <t>-2,03 till -1,68</t>
  </si>
  <si>
    <t>Förändring i månadsförbrukning av olja för uppvärmning och varmvatten när priset på olja ökar med 1%</t>
  </si>
  <si>
    <t>Värden är från Tabell 4b. Olika skattningar är från olika specifikationer.</t>
  </si>
  <si>
    <t>Oljeförbrukning</t>
  </si>
  <si>
    <t>Oljepris</t>
  </si>
  <si>
    <t>Förändring i oljeförbrukning när oljepris ökar med 1%</t>
  </si>
  <si>
    <t>-0,37 till -0,28</t>
  </si>
  <si>
    <t>Förändring i personkm med bil när körkostnad för bil ökar med 1%</t>
  </si>
  <si>
    <t>Att skatta elasticiteter med persontransportmodellen Sampers 6</t>
  </si>
  <si>
    <t>Regional modell</t>
  </si>
  <si>
    <t>Plastkasseförsäljning</t>
  </si>
  <si>
    <t>Skatt på plastpåse</t>
  </si>
  <si>
    <t>-90 till -44</t>
  </si>
  <si>
    <t>Nielsen, T. D., Holmberg, K., &amp; Stripple, J. (2019). Need a bag? A review of public policies on plastic carrier bags–Where, how and to what effect?. Waste management, 87, 428-440.</t>
  </si>
  <si>
    <t>En genomgång av offentlig politik om plastbärkassar</t>
  </si>
  <si>
    <t>Litteraturöversikt, medelvärde</t>
  </si>
  <si>
    <t>https://www.sciencedirect.com/science/article/pii/S0956053X19300960</t>
  </si>
  <si>
    <t>På längre sikt har andra studier dokumenterat mindre effekt än -44-90%</t>
  </si>
  <si>
    <t>Produktion</t>
  </si>
  <si>
    <t>Utbudselasticitet</t>
  </si>
  <si>
    <t>Förändring i produktion när elpris ökar med 1%</t>
  </si>
  <si>
    <t>Sida 57</t>
  </si>
  <si>
    <t>Produktion i kommun</t>
  </si>
  <si>
    <t>Avstånd till närmast flygplats</t>
  </si>
  <si>
    <t>Förändring i förädlingsvärde i en kommun när avstånd till närmast flygplats ökar med 1%</t>
  </si>
  <si>
    <t>Ferguson, S., &amp; Forslid, R. (2016). Flyget och företagen. SNS Förlag.</t>
  </si>
  <si>
    <t>SNS</t>
  </si>
  <si>
    <t>Att analysera hur avståndet från flygplatsen påverkar företagen</t>
  </si>
  <si>
    <t>2004-2011</t>
  </si>
  <si>
    <t>https://snsse.cdn.triggerfish.cloud/uploads/2020/02/flyget_och_foretagen.pdf</t>
  </si>
  <si>
    <t>Värden är från Tabell 6.1</t>
  </si>
  <si>
    <t>Resor med buss</t>
  </si>
  <si>
    <t>Pris på kollektivtrafik</t>
  </si>
  <si>
    <t>Förändring i resfrekvens på buss när pris på resbiljetter ökar med 1%</t>
  </si>
  <si>
    <t>Kholodov, Y., Jenelius, E., Cats, O., van Oort, N., Mouter, N., Cebecauer, M., &amp; Vermeulen, A. (2021). Public transport fare elasticities from smartcard data: Evidence from a natural experiment. Transport Policy, 105, 35-43.</t>
  </si>
  <si>
    <t>I denna studie utvecklas en metod för att analysera reseefterfrågans elasticitet med avseende på kollektivtrafikens biljettpriser</t>
  </si>
  <si>
    <t>Ekonometri, naturligt experiment</t>
  </si>
  <si>
    <t>https://www.sciencedirect.com/science/article/pii/S0967070X2100055X?via%3Dihub</t>
  </si>
  <si>
    <t>Naturligt experiment med data från Stockholm och SL (Fig 6)</t>
  </si>
  <si>
    <t>Resor med kollektivtrafik</t>
  </si>
  <si>
    <t>0,11 till 0,15</t>
  </si>
  <si>
    <t>Förändring i antal resor med kollektivtrafik när körkostnad för bil ökar med 1%</t>
  </si>
  <si>
    <t>Att skatta elasticiteter med persontransportmodellen Sampers 5</t>
  </si>
  <si>
    <t>Trängselskatt</t>
  </si>
  <si>
    <t>0,13 till 0,33</t>
  </si>
  <si>
    <t>Förändringar i resor med kollektivtrafik efter att trängselskatten infördes</t>
  </si>
  <si>
    <t>Börjesson, M. (2018). Long-term effects of the Swedish congestion charges.</t>
  </si>
  <si>
    <t>OECD</t>
  </si>
  <si>
    <t>Att skatt långsiktiga effekter av trängselskatter</t>
  </si>
  <si>
    <t>2006-2014</t>
  </si>
  <si>
    <t>https://www.oecd-ilibrary.org/transport/long-term-effects-of-the-swedish-congestion-charges_d944f94b-en</t>
  </si>
  <si>
    <t>Rapporten sammanfattar tidigare literaturen. Korspriselasticitet är skattad för Stockholm (0,13) och Göteborg (0,33). Se sida 9</t>
  </si>
  <si>
    <t>Förändring i resfrekvens när pris på resbiljetter ökar med 1%</t>
  </si>
  <si>
    <t>Naturligt experiment med data från Stockholm och SL. (Fig 6)</t>
  </si>
  <si>
    <t>-0,49 till -0,37</t>
  </si>
  <si>
    <t>Förändring i resfrekvens när inkomst ökar med 1%</t>
  </si>
  <si>
    <t>Naturligt experiment med data från Stockholm och SL.(Fig 6)</t>
  </si>
  <si>
    <t>Resor med pendeltåg</t>
  </si>
  <si>
    <t>Förändring i resfrekvens på tåg när pris på resbiljetter ökar med 1%</t>
  </si>
  <si>
    <t>Resor med tunnelbana</t>
  </si>
  <si>
    <t>Förändring i resfrekvens på tunnelbana när pris på resbiljetter ökar med 1%</t>
  </si>
  <si>
    <t>Sysselsättning</t>
  </si>
  <si>
    <t>Förändring i sysselsättning när elpris ökar med 1%</t>
  </si>
  <si>
    <t>Trafikvolym</t>
  </si>
  <si>
    <t>Förändring i trafikvolym när drivmedelspris ökar med 1%</t>
  </si>
  <si>
    <t>Värden är från Tabell 12</t>
  </si>
  <si>
    <t>-1,24 till -0,87</t>
  </si>
  <si>
    <t>Förändringar i trafikvolym efter att trängselskatten infördes i Göteborg och Stockholm</t>
  </si>
  <si>
    <t>Korspriselasticiteten är skattad för varje år separat, för Stockholm och Göteborg, samt för alla fordon och privata bilar. Här redovisas bara skattningrana för alla fordon i Stockholm.</t>
  </si>
  <si>
    <t>Uppvärmning</t>
  </si>
  <si>
    <t>Pris på uppvärmning</t>
  </si>
  <si>
    <t>-0,421 till -0,257</t>
  </si>
  <si>
    <t>Förändring i efterfrågan på uppvärmning när pris på uppvärmning ökar med 1%</t>
  </si>
  <si>
    <t>Weber, I., &amp; Gill, B. (2016). Heating demand in the residential sector: tackling the enigma of low price elasticity of homeowners’ expenses. Socijalna ekologija: časopis za ekološku misao i sociologijska istraživanja okoline, 25(1-2), 81-101.</t>
  </si>
  <si>
    <t>Att skatta elasticitet för uppvärmning bland bostadsägare och hyresgäster</t>
  </si>
  <si>
    <t>1998-2013</t>
  </si>
  <si>
    <t>OLS med paneldata</t>
  </si>
  <si>
    <t>https://hrcak.srce.hr/clanak/262884</t>
  </si>
  <si>
    <t>-0,5 till -0,15</t>
  </si>
  <si>
    <t>Skattningarna är från andra studier, se s. 89.</t>
  </si>
  <si>
    <t>Utsläppsintensitet</t>
  </si>
  <si>
    <t>tillverkningsindustri</t>
  </si>
  <si>
    <t>Förändring i utsläppsintensitet när koldioxidskatt ökar med 1 öre</t>
  </si>
  <si>
    <t>Att undersöka effekter av koldioxidskatten</t>
  </si>
  <si>
    <t>Vattenförbrukning</t>
  </si>
  <si>
    <t>0,06 till 0,489</t>
  </si>
  <si>
    <t>Förändring i vattenförbrukning när inkomst ökar med 1%</t>
  </si>
  <si>
    <t>Höglund, L. (1999). Household demand for water in Sweden with implications of a potential tax on water use. Water Resources Research, 35(12), 3853-3863.</t>
  </si>
  <si>
    <t xml:space="preserve">Syftet med denna studie är att empiriskt skatta effekterna av en vattenskatt på vattenanvändningen </t>
  </si>
  <si>
    <t>1980-1992</t>
  </si>
  <si>
    <t>Ekonometri, 2SLS</t>
  </si>
  <si>
    <t>https://agupubs.onlinelibrary.wiley.com/doi/abs/10.1029/1999WR900219</t>
  </si>
  <si>
    <t>Skattningen avser inkomstelasticitet för hushållens vattenförbrukning i Sverige.</t>
  </si>
  <si>
    <t>Vattenpris</t>
  </si>
  <si>
    <t>-0,267 till -0,204</t>
  </si>
  <si>
    <t>Förändring i vattenförbrukning när vattenpris ökar med 1%</t>
  </si>
  <si>
    <t>Skattningen avser egenpriselasticitet för hushållens vattenförbrukning i Sverige.</t>
  </si>
  <si>
    <t>Berry, C., &amp; Börjesson, M. Income and Fuel Price Elasticities of Car Use on Micro Panel Data. Available at SSRN 4154084.</t>
  </si>
  <si>
    <t>Syftet med studien är att skatta inkomst- och priselasticiteter med mikrodata från Sverige.</t>
  </si>
  <si>
    <t>1998-2018</t>
  </si>
  <si>
    <t>Ekonometri, mikrodata</t>
  </si>
  <si>
    <t>https://papers.ssrn.com/sol3/papers.cfm?abstract_id=4154084</t>
  </si>
  <si>
    <t>Värden är från Tabell 3, preferred estimate av författarna</t>
  </si>
  <si>
    <t>Abstract och text (preferred estimate)</t>
  </si>
  <si>
    <t>Förändring i efterfrågan på godtransporter med lastbil när KM-kostnad för godtransporter med lastbil ökar med 1%</t>
  </si>
  <si>
    <t>Trafikverket (2023). Kalibrering Samgods version 1.2.1. https://bransch.trafikverket.se/contentassets/ab220f9016154ef7a8478555560bb280/2023/kalibrering.pdf</t>
  </si>
  <si>
    <t>Dokumentet beskriver kalibreringsprocessen för Samgods 1.21 och Basprognos 2023.</t>
  </si>
  <si>
    <t>kalibrering.pdf (trafikverket.se)</t>
  </si>
  <si>
    <t>https://academic.oup.com/rfs/advance-article/doi/10.1093/rfs/hhad097/7564224</t>
  </si>
  <si>
    <t>Gustav Martinsson, László Sajtos, Per Strömberg, Christian Thomann, The Effect of Carbon Pricing on Firm Emissions: Evidence from the Swedish CO2 Tax, The Review of Financial Studies, 2024;, hhad097, https://doi.org/10.1093/rfs/hhad097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</si>
</sst>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1"/>
      <name val="Aptos Narrow"/>
      <family val="2"/>
      <scheme val="minor"/>
    </font>
    <font>
      <sz val="10"/>
      <color rgb="FF222222"/>
      <name val="Arial"/>
      <family val="2"/>
    </font>
    <font>
      <i/>
      <sz val="10"/>
      <color rgb="FF222222"/>
      <name val="Arial"/>
      <family val="2"/>
    </font>
    <font>
      <sz val="10"/>
      <color rgb="FF222222"/>
      <name val="Arial"/>
      <family val="2"/>
      <charset val="1"/>
    </font>
    <font>
      <i/>
      <sz val="10"/>
      <color rgb="FF222222"/>
      <name val="Arial"/>
      <family val="2"/>
      <charset val="1"/>
    </font>
    <font>
      <sz val="8"/>
      <name val="Aptos Narrow"/>
      <family val="2"/>
      <scheme val="minor"/>
    </font>
    <font>
      <b/>
      <sz val="12"/>
      <color rgb="FF000000"/>
      <name val="Aptos Narrow"/>
      <family val="2"/>
      <scheme val="minor"/>
    </font>
    <font>
      <sz val="9"/>
      <color theme="1"/>
      <name val="Segoe UI"/>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double">
        <color rgb="FF000000"/>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27">
    <xf numFmtId="0" fontId="0" fillId="0" borderId="0" xfId="0"/>
    <xf numFmtId="0" fontId="0" fillId="2" borderId="0" xfId="0" applyFill="1"/>
    <xf numFmtId="0" fontId="0" fillId="2" borderId="0" xfId="0" applyFill="1" applyAlignment="1">
      <alignment horizontal="right"/>
    </xf>
    <xf numFmtId="0" fontId="0" fillId="3" borderId="1" xfId="0" applyFill="1" applyBorder="1" applyAlignment="1">
      <alignment horizontal="right"/>
    </xf>
    <xf numFmtId="0" fontId="0" fillId="2" borderId="2" xfId="0" applyFill="1" applyBorder="1" applyAlignment="1">
      <alignment horizontal="right"/>
    </xf>
    <xf numFmtId="0" fontId="0" fillId="3" borderId="3" xfId="0" applyFill="1" applyBorder="1" applyAlignment="1">
      <alignment horizontal="right"/>
    </xf>
    <xf numFmtId="0" fontId="1" fillId="2" borderId="4" xfId="0" applyFont="1" applyFill="1" applyBorder="1"/>
    <xf numFmtId="0" fontId="0" fillId="2" borderId="4" xfId="0" applyFill="1" applyBorder="1"/>
    <xf numFmtId="0" fontId="0" fillId="2" borderId="4" xfId="0" applyFill="1" applyBorder="1" applyAlignment="1">
      <alignment horizontal="right"/>
    </xf>
    <xf numFmtId="0" fontId="3" fillId="3" borderId="5" xfId="0" applyFont="1" applyFill="1" applyBorder="1" applyAlignment="1">
      <alignment horizontal="left"/>
    </xf>
    <xf numFmtId="0" fontId="3" fillId="4" borderId="5" xfId="0" applyFont="1" applyFill="1" applyBorder="1" applyAlignment="1">
      <alignment horizontal="left"/>
    </xf>
    <xf numFmtId="0" fontId="0" fillId="0" borderId="0" xfId="0" applyAlignment="1">
      <alignment horizontal="right"/>
    </xf>
    <xf numFmtId="0" fontId="2" fillId="0" borderId="0" xfId="2" applyFill="1"/>
    <xf numFmtId="0" fontId="2" fillId="0" borderId="0" xfId="1" applyFill="1"/>
    <xf numFmtId="0" fontId="3" fillId="3" borderId="6" xfId="0" applyFont="1" applyFill="1" applyBorder="1" applyAlignment="1">
      <alignment horizontal="left"/>
    </xf>
    <xf numFmtId="0" fontId="3" fillId="3" borderId="7" xfId="0" applyFont="1" applyFill="1" applyBorder="1" applyAlignment="1">
      <alignment horizontal="left"/>
    </xf>
    <xf numFmtId="0" fontId="9" fillId="0" borderId="0" xfId="0" applyFont="1"/>
    <xf numFmtId="0" fontId="3" fillId="3" borderId="5" xfId="0" applyFont="1" applyFill="1" applyBorder="1" applyAlignment="1">
      <alignment horizontal="right"/>
    </xf>
    <xf numFmtId="0" fontId="0" fillId="0" borderId="0" xfId="0" quotePrefix="1"/>
    <xf numFmtId="0" fontId="0" fillId="0" borderId="0" xfId="0" quotePrefix="1" applyAlignment="1">
      <alignment horizontal="right"/>
    </xf>
    <xf numFmtId="1" fontId="0" fillId="0" borderId="0" xfId="0" applyNumberFormat="1" applyAlignment="1">
      <alignment horizontal="right"/>
    </xf>
    <xf numFmtId="0" fontId="10" fillId="0" borderId="0" xfId="0" applyFont="1" applyAlignment="1">
      <alignment vertical="center"/>
    </xf>
    <xf numFmtId="0" fontId="2" fillId="0" borderId="0" xfId="1" quotePrefix="1" applyFill="1"/>
    <xf numFmtId="0" fontId="6" fillId="0" borderId="0" xfId="0" applyFont="1"/>
    <xf numFmtId="0" fontId="4" fillId="0" borderId="0" xfId="0" applyFont="1"/>
    <xf numFmtId="0" fontId="0" fillId="0" borderId="0" xfId="0" applyAlignment="1">
      <alignment wrapText="1"/>
    </xf>
    <xf numFmtId="0" fontId="2" fillId="0" borderId="0" xfId="1"/>
  </cellXfs>
  <cellStyles count="3">
    <cellStyle name="Hyperlink" xfId="2" xr:uid="{A29827AD-34F5-418D-94EC-B8B936C5562A}"/>
    <cellStyle name="Hyperlänk" xfId="1" builtinId="8"/>
    <cellStyle name="Normal" xfId="0" builtinId="0"/>
  </cellStyles>
  <dxfs count="57">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bottom style="double">
          <color rgb="FF000000"/>
        </bottom>
      </border>
    </dxf>
    <dxf>
      <font>
        <b/>
        <i val="0"/>
        <strike val="0"/>
        <condense val="0"/>
        <extend val="0"/>
        <outline val="0"/>
        <shadow val="0"/>
        <u val="none"/>
        <vertAlign val="baseline"/>
        <sz val="11"/>
        <color auto="1"/>
        <name val="Aptos Narrow"/>
        <family val="2"/>
        <scheme val="minor"/>
      </font>
      <fill>
        <patternFill patternType="solid">
          <fgColor indexed="64"/>
          <bgColor theme="4" tint="0.5999938962981048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calcChain" Target="calcChain.xml"/><Relationship Id="rId5" Type="http://schemas.microsoft.com/office/2007/relationships/slicerCache" Target="slicerCaches/slicerCache3.xml"/><Relationship Id="rId10" Type="http://schemas.openxmlformats.org/officeDocument/2006/relationships/sharedStrings" Target="sharedStrings.xml"/><Relationship Id="rId4" Type="http://schemas.microsoft.com/office/2007/relationships/slicerCache" Target="slicerCaches/slicerCache2.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19049</xdr:rowOff>
    </xdr:from>
    <xdr:to>
      <xdr:col>21</xdr:col>
      <xdr:colOff>219075</xdr:colOff>
      <xdr:row>69</xdr:row>
      <xdr:rowOff>104774</xdr:rowOff>
    </xdr:to>
    <xdr:sp macro="" textlink="">
      <xdr:nvSpPr>
        <xdr:cNvPr id="24" name="textruta 1">
          <a:extLst>
            <a:ext uri="{FF2B5EF4-FFF2-40B4-BE49-F238E27FC236}">
              <a16:creationId xmlns:a16="http://schemas.microsoft.com/office/drawing/2014/main" id="{D5F8DDB0-2836-9F88-DE9E-CDC85A489A71}"/>
            </a:ext>
          </a:extLst>
        </xdr:cNvPr>
        <xdr:cNvSpPr txBox="1"/>
      </xdr:nvSpPr>
      <xdr:spPr>
        <a:xfrm>
          <a:off x="0" y="19049"/>
          <a:ext cx="13020675" cy="1323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2" algn="l"/>
          <a:r>
            <a:rPr lang="sv-SE" sz="1400" b="1" cap="all">
              <a:solidFill>
                <a:schemeClr val="dk1"/>
              </a:solidFill>
              <a:effectLst/>
              <a:latin typeface="+mn-lt"/>
              <a:ea typeface="+mn-ea"/>
              <a:cs typeface="+mn-cs"/>
            </a:rPr>
            <a:t>tabellens viktigaste delar</a:t>
          </a:r>
        </a:p>
        <a:p>
          <a:r>
            <a:rPr lang="sv-SE" sz="1200">
              <a:solidFill>
                <a:schemeClr val="dk1"/>
              </a:solidFill>
              <a:effectLst/>
              <a:latin typeface="+mn-lt"/>
              <a:ea typeface="+mn-ea"/>
              <a:cs typeface="+mn-cs"/>
            </a:rPr>
            <a:t>Varje rad i tabellen representerar en elasticitetskattning från en specifik studie, exempelvis egenpriselasticitet för bensin, inkomstpriselasticitet för el, med mera. Om en studie innehåller skattningar av flera olika elasticiteter anges dessa separat på olika rader. Det innebär att samma studie kan återkomma flera gånger som källa för olika elasticitetskattningar. Om en studie presenterar flera skattningar av samma elasticitet, till exempel genom olika metoder, redovisas dessa som ett intervall och ett medianvärde av samtliga skattningar.</a:t>
          </a:r>
        </a:p>
        <a:p>
          <a:endParaRPr lang="sv-SE" sz="1200" b="0">
            <a:solidFill>
              <a:schemeClr val="dk1"/>
            </a:solidFill>
            <a:effectLst/>
            <a:latin typeface="+mn-lt"/>
            <a:ea typeface="+mn-ea"/>
            <a:cs typeface="+mn-cs"/>
          </a:endParaRPr>
        </a:p>
        <a:p>
          <a:r>
            <a:rPr lang="sv-SE" sz="1200" b="0">
              <a:solidFill>
                <a:schemeClr val="dk1"/>
              </a:solidFill>
              <a:effectLst/>
              <a:latin typeface="+mn-lt"/>
              <a:ea typeface="+mn-ea"/>
              <a:cs typeface="+mn-cs"/>
            </a:rPr>
            <a:t>Tabellen kan filtreras för att välja specifika skattningar av intresse. Filtrering är möjlig både i de blåa rutorna och i kolumnrubrikerna. Värdena i </a:t>
          </a:r>
          <a:r>
            <a:rPr lang="sv-SE" sz="1200" b="0" i="1">
              <a:solidFill>
                <a:schemeClr val="dk1"/>
              </a:solidFill>
              <a:effectLst/>
              <a:latin typeface="+mn-lt"/>
              <a:ea typeface="+mn-ea"/>
              <a:cs typeface="+mn-cs"/>
            </a:rPr>
            <a:t>Resultatsammanställning</a:t>
          </a:r>
          <a:r>
            <a:rPr lang="sv-SE" sz="1200" b="0">
              <a:solidFill>
                <a:schemeClr val="dk1"/>
              </a:solidFill>
              <a:effectLst/>
              <a:latin typeface="+mn-lt"/>
              <a:ea typeface="+mn-ea"/>
              <a:cs typeface="+mn-cs"/>
            </a:rPr>
            <a:t> uppdateras varje gång filtreringen ändras.</a:t>
          </a:r>
          <a:br>
            <a:rPr lang="sv-SE" sz="1200" b="0">
              <a:solidFill>
                <a:schemeClr val="dk1"/>
              </a:solidFill>
              <a:effectLst/>
              <a:latin typeface="+mn-lt"/>
              <a:ea typeface="+mn-ea"/>
              <a:cs typeface="+mn-cs"/>
            </a:rPr>
          </a:br>
          <a:br>
            <a:rPr lang="sv-SE" sz="1200" b="0">
              <a:solidFill>
                <a:schemeClr val="dk1"/>
              </a:solidFill>
              <a:effectLst/>
              <a:latin typeface="+mn-lt"/>
              <a:ea typeface="+mn-ea"/>
              <a:cs typeface="+mn-cs"/>
            </a:rPr>
          </a:br>
          <a:r>
            <a:rPr lang="sv-SE" sz="1200" b="0">
              <a:solidFill>
                <a:schemeClr val="dk1"/>
              </a:solidFill>
              <a:effectLst/>
              <a:latin typeface="+mn-lt"/>
              <a:ea typeface="+mn-ea"/>
              <a:cs typeface="+mn-cs"/>
            </a:rPr>
            <a:t>Tabellens </a:t>
          </a:r>
          <a:r>
            <a:rPr lang="sv-SE" sz="1200" b="0" baseline="0">
              <a:solidFill>
                <a:schemeClr val="dk1"/>
              </a:solidFill>
              <a:effectLst/>
              <a:latin typeface="+mn-lt"/>
              <a:ea typeface="+mn-ea"/>
              <a:cs typeface="+mn-cs"/>
            </a:rPr>
            <a:t>diarienummer: 2024-111. </a:t>
          </a:r>
          <a:endParaRPr lang="sv-SE" sz="1200" b="0">
            <a:solidFill>
              <a:schemeClr val="dk1"/>
            </a:solidFill>
            <a:effectLst/>
            <a:latin typeface="+mn-lt"/>
            <a:ea typeface="+mn-ea"/>
            <a:cs typeface="+mn-cs"/>
          </a:endParaRPr>
        </a:p>
        <a:p>
          <a:endParaRPr lang="sv-SE" sz="1200" b="1">
            <a:solidFill>
              <a:schemeClr val="dk1"/>
            </a:solidFill>
            <a:effectLst/>
            <a:latin typeface="+mn-lt"/>
            <a:ea typeface="+mn-ea"/>
            <a:cs typeface="+mn-cs"/>
          </a:endParaRPr>
        </a:p>
        <a:p>
          <a:pPr lvl="3"/>
          <a:r>
            <a:rPr lang="sv-SE" sz="1200" b="1">
              <a:solidFill>
                <a:schemeClr val="dk1"/>
              </a:solidFill>
              <a:effectLst/>
              <a:latin typeface="+mn-lt"/>
              <a:ea typeface="+mn-ea"/>
              <a:cs typeface="+mn-cs"/>
            </a:rPr>
            <a:t>Kolumner</a:t>
          </a:r>
        </a:p>
        <a:p>
          <a:r>
            <a:rPr lang="sv-SE" sz="1200" b="1">
              <a:solidFill>
                <a:schemeClr val="dk1"/>
              </a:solidFill>
              <a:effectLst/>
              <a:latin typeface="+mn-lt"/>
              <a:ea typeface="+mn-ea"/>
              <a:cs typeface="+mn-cs"/>
            </a:rPr>
            <a:t>Vad påverkas</a:t>
          </a:r>
          <a:r>
            <a:rPr lang="sv-SE" sz="1200">
              <a:solidFill>
                <a:schemeClr val="dk1"/>
              </a:solidFill>
              <a:effectLst/>
              <a:latin typeface="+mn-lt"/>
              <a:ea typeface="+mn-ea"/>
              <a:cs typeface="+mn-cs"/>
            </a:rPr>
            <a:t>: en vara eller tjänst vars efterfråga eller utbud påverkas av pris- eller inkomstförändring.</a:t>
          </a:r>
        </a:p>
        <a:p>
          <a:r>
            <a:rPr lang="sv-SE" sz="1200" b="1">
              <a:solidFill>
                <a:schemeClr val="dk1"/>
              </a:solidFill>
              <a:effectLst/>
              <a:latin typeface="+mn-lt"/>
              <a:ea typeface="+mn-ea"/>
              <a:cs typeface="+mn-cs"/>
            </a:rPr>
            <a:t>	</a:t>
          </a:r>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Vad påverkar</a:t>
          </a:r>
          <a:r>
            <a:rPr lang="sv-SE" sz="1200">
              <a:solidFill>
                <a:schemeClr val="dk1"/>
              </a:solidFill>
              <a:effectLst/>
              <a:latin typeface="+mn-lt"/>
              <a:ea typeface="+mn-ea"/>
              <a:cs typeface="+mn-cs"/>
            </a:rPr>
            <a:t>:</a:t>
          </a:r>
          <a:r>
            <a:rPr lang="sv-SE" sz="1200" b="1">
              <a:solidFill>
                <a:schemeClr val="dk1"/>
              </a:solidFill>
              <a:effectLst/>
              <a:latin typeface="+mn-lt"/>
              <a:ea typeface="+mn-ea"/>
              <a:cs typeface="+mn-cs"/>
            </a:rPr>
            <a:t> </a:t>
          </a:r>
          <a:r>
            <a:rPr lang="sv-SE" sz="1200">
              <a:solidFill>
                <a:schemeClr val="dk1"/>
              </a:solidFill>
              <a:effectLst/>
              <a:latin typeface="+mn-lt"/>
              <a:ea typeface="+mn-ea"/>
              <a:cs typeface="+mn-cs"/>
            </a:rPr>
            <a:t>en vara eller tjänst vars prisförändring påverkar efterfråga (eller utbud) på en vara eller tjänst från kolumn </a:t>
          </a:r>
          <a:r>
            <a:rPr lang="sv-SE" sz="1200" i="1">
              <a:solidFill>
                <a:schemeClr val="dk1"/>
              </a:solidFill>
              <a:effectLst/>
              <a:latin typeface="+mn-lt"/>
              <a:ea typeface="+mn-ea"/>
              <a:cs typeface="+mn-cs"/>
            </a:rPr>
            <a:t>Vad påverkas</a:t>
          </a:r>
          <a:r>
            <a:rPr lang="sv-SE" sz="1200">
              <a:solidFill>
                <a:schemeClr val="dk1"/>
              </a:solidFill>
              <a:effectLst/>
              <a:latin typeface="+mn-lt"/>
              <a:ea typeface="+mn-ea"/>
              <a:cs typeface="+mn-cs"/>
            </a:rPr>
            <a:t>. Om det är inkomstelasticitet anges det som </a:t>
          </a:r>
          <a:r>
            <a:rPr lang="sv-SE" sz="1200" i="1">
              <a:solidFill>
                <a:schemeClr val="dk1"/>
              </a:solidFill>
              <a:effectLst/>
              <a:latin typeface="+mn-lt"/>
              <a:ea typeface="+mn-ea"/>
              <a:cs typeface="+mn-cs"/>
            </a:rPr>
            <a:t>inkomst</a:t>
          </a:r>
          <a:r>
            <a:rPr lang="sv-SE" sz="1200">
              <a:solidFill>
                <a:schemeClr val="dk1"/>
              </a:solidFill>
              <a:effectLst/>
              <a:latin typeface="+mn-lt"/>
              <a:ea typeface="+mn-ea"/>
              <a:cs typeface="+mn-cs"/>
            </a:rPr>
            <a:t>.</a:t>
          </a:r>
        </a:p>
        <a:p>
          <a:r>
            <a:rPr lang="sv-SE" sz="1200" b="1">
              <a:solidFill>
                <a:schemeClr val="dk1"/>
              </a:solidFill>
              <a:effectLst/>
              <a:latin typeface="+mn-lt"/>
              <a:ea typeface="+mn-ea"/>
              <a:cs typeface="+mn-cs"/>
            </a:rPr>
            <a:t>	</a:t>
          </a:r>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Elasticitetsmått</a:t>
          </a:r>
          <a:r>
            <a:rPr lang="sv-SE" sz="1200">
              <a:solidFill>
                <a:schemeClr val="dk1"/>
              </a:solidFill>
              <a:effectLst/>
              <a:latin typeface="+mn-lt"/>
              <a:ea typeface="+mn-ea"/>
              <a:cs typeface="+mn-cs"/>
            </a:rPr>
            <a:t>: typ av elasticitet, såsom egenpriselasticitet, korspriselasticitet, inkomstelasticitet, utbudselasticitet, med mera. </a:t>
          </a:r>
          <a:r>
            <a:rPr lang="sv-SE" sz="1200" i="1">
              <a:solidFill>
                <a:schemeClr val="dk1"/>
              </a:solidFill>
              <a:effectLst/>
              <a:latin typeface="+mn-lt"/>
              <a:ea typeface="+mn-ea"/>
              <a:cs typeface="+mn-cs"/>
            </a:rPr>
            <a:t>Övrig</a:t>
          </a:r>
          <a:r>
            <a:rPr lang="sv-SE" sz="1200">
              <a:solidFill>
                <a:schemeClr val="dk1"/>
              </a:solidFill>
              <a:effectLst/>
              <a:latin typeface="+mn-lt"/>
              <a:ea typeface="+mn-ea"/>
              <a:cs typeface="+mn-cs"/>
            </a:rPr>
            <a:t> används när sambandet inte kan definieras i termer av elasticitet, till exempel införandet av en skatt på plastpåsar.</a:t>
          </a:r>
          <a:r>
            <a:rPr lang="sv-SE" sz="1200" b="1">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Kort/Lång sikt</a:t>
          </a:r>
          <a:r>
            <a:rPr lang="sv-SE" sz="1200">
              <a:solidFill>
                <a:schemeClr val="dk1"/>
              </a:solidFill>
              <a:effectLst/>
              <a:latin typeface="+mn-lt"/>
              <a:ea typeface="+mn-ea"/>
              <a:cs typeface="+mn-cs"/>
            </a:rPr>
            <a:t>: tidshorisonten för elasticiteten, där </a:t>
          </a:r>
          <a:r>
            <a:rPr lang="sv-SE" sz="1200" i="1">
              <a:solidFill>
                <a:schemeClr val="dk1"/>
              </a:solidFill>
              <a:effectLst/>
              <a:latin typeface="+mn-lt"/>
              <a:ea typeface="+mn-ea"/>
              <a:cs typeface="+mn-cs"/>
            </a:rPr>
            <a:t>kort </a:t>
          </a:r>
          <a:r>
            <a:rPr lang="sv-SE" sz="1200">
              <a:solidFill>
                <a:schemeClr val="dk1"/>
              </a:solidFill>
              <a:effectLst/>
              <a:latin typeface="+mn-lt"/>
              <a:ea typeface="+mn-ea"/>
              <a:cs typeface="+mn-cs"/>
            </a:rPr>
            <a:t>respektive </a:t>
          </a:r>
          <a:r>
            <a:rPr lang="sv-SE" sz="1200" i="1">
              <a:solidFill>
                <a:schemeClr val="dk1"/>
              </a:solidFill>
              <a:effectLst/>
              <a:latin typeface="+mn-lt"/>
              <a:ea typeface="+mn-ea"/>
              <a:cs typeface="+mn-cs"/>
            </a:rPr>
            <a:t>lång</a:t>
          </a:r>
          <a:r>
            <a:rPr lang="sv-SE" sz="1200">
              <a:solidFill>
                <a:schemeClr val="dk1"/>
              </a:solidFill>
              <a:effectLst/>
              <a:latin typeface="+mn-lt"/>
              <a:ea typeface="+mn-ea"/>
              <a:cs typeface="+mn-cs"/>
            </a:rPr>
            <a:t> sikt definieras av studien</a:t>
          </a:r>
          <a:r>
            <a:rPr lang="sv-SE" sz="1200" i="1">
              <a:solidFill>
                <a:schemeClr val="dk1"/>
              </a:solidFill>
              <a:effectLst/>
              <a:latin typeface="+mn-lt"/>
              <a:ea typeface="+mn-ea"/>
              <a:cs typeface="+mn-cs"/>
            </a:rPr>
            <a:t>.</a:t>
          </a:r>
          <a:r>
            <a:rPr lang="sv-SE" sz="1200">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Sektor</a:t>
          </a:r>
          <a:r>
            <a:rPr lang="sv-SE" sz="1200">
              <a:solidFill>
                <a:schemeClr val="dk1"/>
              </a:solidFill>
              <a:effectLst/>
              <a:latin typeface="+mn-lt"/>
              <a:ea typeface="+mn-ea"/>
              <a:cs typeface="+mn-cs"/>
            </a:rPr>
            <a:t>: några exempel är </a:t>
          </a:r>
          <a:r>
            <a:rPr lang="sv-SE" sz="1200" i="1">
              <a:solidFill>
                <a:schemeClr val="dk1"/>
              </a:solidFill>
              <a:effectLst/>
              <a:latin typeface="+mn-lt"/>
              <a:ea typeface="+mn-ea"/>
              <a:cs typeface="+mn-cs"/>
            </a:rPr>
            <a:t>transportsektor</a:t>
          </a:r>
          <a:r>
            <a:rPr lang="sv-SE" sz="1200">
              <a:solidFill>
                <a:schemeClr val="dk1"/>
              </a:solidFill>
              <a:effectLst/>
              <a:latin typeface="+mn-lt"/>
              <a:ea typeface="+mn-ea"/>
              <a:cs typeface="+mn-cs"/>
            </a:rPr>
            <a:t>, </a:t>
          </a:r>
          <a:r>
            <a:rPr lang="sv-SE" sz="1200" i="1">
              <a:solidFill>
                <a:schemeClr val="dk1"/>
              </a:solidFill>
              <a:effectLst/>
              <a:latin typeface="+mn-lt"/>
              <a:ea typeface="+mn-ea"/>
              <a:cs typeface="+mn-cs"/>
            </a:rPr>
            <a:t>bostäder</a:t>
          </a:r>
          <a:r>
            <a:rPr lang="sv-SE" sz="1200">
              <a:solidFill>
                <a:schemeClr val="dk1"/>
              </a:solidFill>
              <a:effectLst/>
              <a:latin typeface="+mn-lt"/>
              <a:ea typeface="+mn-ea"/>
              <a:cs typeface="+mn-cs"/>
            </a:rPr>
            <a:t>, </a:t>
          </a:r>
          <a:r>
            <a:rPr lang="sv-SE" sz="1200" i="1">
              <a:solidFill>
                <a:schemeClr val="dk1"/>
              </a:solidFill>
              <a:effectLst/>
              <a:latin typeface="+mn-lt"/>
              <a:ea typeface="+mn-ea"/>
              <a:cs typeface="+mn-cs"/>
            </a:rPr>
            <a:t>livsmedel</a:t>
          </a:r>
          <a:r>
            <a:rPr lang="sv-SE" sz="1200">
              <a:solidFill>
                <a:schemeClr val="dk1"/>
              </a:solidFill>
              <a:effectLst/>
              <a:latin typeface="+mn-lt"/>
              <a:ea typeface="+mn-ea"/>
              <a:cs typeface="+mn-cs"/>
            </a:rPr>
            <a:t>, </a:t>
          </a:r>
          <a:r>
            <a:rPr lang="sv-SE" sz="1200" i="1">
              <a:solidFill>
                <a:schemeClr val="dk1"/>
              </a:solidFill>
              <a:effectLst/>
              <a:latin typeface="+mn-lt"/>
              <a:ea typeface="+mn-ea"/>
              <a:cs typeface="+mn-cs"/>
            </a:rPr>
            <a:t>detaljhandel</a:t>
          </a:r>
          <a:r>
            <a:rPr lang="sv-SE" sz="1200">
              <a:solidFill>
                <a:schemeClr val="dk1"/>
              </a:solidFill>
              <a:effectLst/>
              <a:latin typeface="+mn-lt"/>
              <a:ea typeface="+mn-ea"/>
              <a:cs typeface="+mn-cs"/>
            </a:rPr>
            <a:t>. Om en skattning omfattar flera sektorer ska det anges i kolumnen. Om en skattning omfattar samtliga sektorer ska det registreras som </a:t>
          </a:r>
          <a:r>
            <a:rPr lang="sv-SE" sz="1200" i="1">
              <a:solidFill>
                <a:schemeClr val="dk1"/>
              </a:solidFill>
              <a:effectLst/>
              <a:latin typeface="+mn-lt"/>
              <a:ea typeface="+mn-ea"/>
              <a:cs typeface="+mn-cs"/>
            </a:rPr>
            <a:t>alla sektorer</a:t>
          </a:r>
          <a:r>
            <a:rPr lang="sv-SE" sz="1200">
              <a:solidFill>
                <a:schemeClr val="dk1"/>
              </a:solidFill>
              <a:effectLst/>
              <a:latin typeface="+mn-lt"/>
              <a:ea typeface="+mn-ea"/>
              <a:cs typeface="+mn-cs"/>
            </a:rPr>
            <a:t>. Om en studie skattar elasticiteter separat för flera olika sektorer med en tydlig definition av varje ska varje enskild skattning registreras i tabellen på en separat rad.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Berörda aktörer</a:t>
          </a:r>
          <a:r>
            <a:rPr lang="sv-SE" sz="1200">
              <a:solidFill>
                <a:schemeClr val="dk1"/>
              </a:solidFill>
              <a:effectLst/>
              <a:latin typeface="+mn-lt"/>
              <a:ea typeface="+mn-ea"/>
              <a:cs typeface="+mn-cs"/>
            </a:rPr>
            <a:t>: </a:t>
          </a:r>
          <a:r>
            <a:rPr lang="sv-SE" sz="1200" i="1">
              <a:solidFill>
                <a:schemeClr val="dk1"/>
              </a:solidFill>
              <a:effectLst/>
              <a:latin typeface="+mn-lt"/>
              <a:ea typeface="+mn-ea"/>
              <a:cs typeface="+mn-cs"/>
            </a:rPr>
            <a:t>Företag</a:t>
          </a:r>
          <a:r>
            <a:rPr lang="sv-SE" sz="1200">
              <a:solidFill>
                <a:schemeClr val="dk1"/>
              </a:solidFill>
              <a:effectLst/>
              <a:latin typeface="+mn-lt"/>
              <a:ea typeface="+mn-ea"/>
              <a:cs typeface="+mn-cs"/>
            </a:rPr>
            <a:t>, </a:t>
          </a:r>
          <a:r>
            <a:rPr lang="sv-SE" sz="1200" i="1">
              <a:solidFill>
                <a:schemeClr val="dk1"/>
              </a:solidFill>
              <a:effectLst/>
              <a:latin typeface="+mn-lt"/>
              <a:ea typeface="+mn-ea"/>
              <a:cs typeface="+mn-cs"/>
            </a:rPr>
            <a:t>hushåll</a:t>
          </a:r>
          <a:r>
            <a:rPr lang="sv-SE" sz="1200">
              <a:solidFill>
                <a:schemeClr val="dk1"/>
              </a:solidFill>
              <a:effectLst/>
              <a:latin typeface="+mn-lt"/>
              <a:ea typeface="+mn-ea"/>
              <a:cs typeface="+mn-cs"/>
            </a:rPr>
            <a:t> eller </a:t>
          </a:r>
          <a:r>
            <a:rPr lang="sv-SE" sz="1200" i="1">
              <a:solidFill>
                <a:schemeClr val="dk1"/>
              </a:solidFill>
              <a:effectLst/>
              <a:latin typeface="+mn-lt"/>
              <a:ea typeface="+mn-ea"/>
              <a:cs typeface="+mn-cs"/>
            </a:rPr>
            <a:t>alla aktörer</a:t>
          </a:r>
          <a:r>
            <a:rPr lang="sv-SE" sz="1200">
              <a:solidFill>
                <a:schemeClr val="dk1"/>
              </a:solidFill>
              <a:effectLst/>
              <a:latin typeface="+mn-lt"/>
              <a:ea typeface="+mn-ea"/>
              <a:cs typeface="+mn-cs"/>
            </a:rPr>
            <a:t>. I vissa fall, när det inte framgår tydligt, görs det en egen bedömning baserat på studiens kontext. </a:t>
          </a:r>
          <a:r>
            <a:rPr lang="sv-SE" sz="1200" b="1">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Resultat</a:t>
          </a:r>
          <a:r>
            <a:rPr lang="sv-SE" sz="1200">
              <a:solidFill>
                <a:schemeClr val="dk1"/>
              </a:solidFill>
              <a:effectLst/>
              <a:latin typeface="+mn-lt"/>
              <a:ea typeface="+mn-ea"/>
              <a:cs typeface="+mn-cs"/>
            </a:rPr>
            <a:t>: elasticitetsskattning som antingen anges som ett intervall (”</a:t>
          </a:r>
          <a:r>
            <a:rPr lang="sv-SE" sz="1200" i="1">
              <a:solidFill>
                <a:schemeClr val="dk1"/>
              </a:solidFill>
              <a:effectLst/>
              <a:latin typeface="+mn-lt"/>
              <a:ea typeface="+mn-ea"/>
              <a:cs typeface="+mn-cs"/>
            </a:rPr>
            <a:t>… till …</a:t>
          </a:r>
          <a:r>
            <a:rPr lang="sv-SE" sz="1200">
              <a:solidFill>
                <a:schemeClr val="dk1"/>
              </a:solidFill>
              <a:effectLst/>
              <a:latin typeface="+mn-lt"/>
              <a:ea typeface="+mn-ea"/>
              <a:cs typeface="+mn-cs"/>
            </a:rPr>
            <a:t>”) eller som ett värde, ifall det bara finns en skattning. Negativa elasticiteter indikeras med minustecken. </a:t>
          </a:r>
          <a:r>
            <a:rPr lang="sv-SE" sz="1200" b="1">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Median</a:t>
          </a:r>
          <a:r>
            <a:rPr lang="sv-SE" sz="1200">
              <a:solidFill>
                <a:schemeClr val="dk1"/>
              </a:solidFill>
              <a:effectLst/>
              <a:latin typeface="+mn-lt"/>
              <a:ea typeface="+mn-ea"/>
              <a:cs typeface="+mn-cs"/>
            </a:rPr>
            <a:t>: ett medianvärde av alla elasticitetsskattningar på samma rad. Om det endast finns en skattning, är medianvärdet lika med det. Vid två eller fler skattningar per rad specificeras dessa i dolda kolumner längst till höger och används för att beräkna medianvärdet. Detta medianvärde används i analysen och för att skapa grafer i rapporten. </a:t>
          </a:r>
          <a:r>
            <a:rPr lang="sv-SE" sz="1200" b="1">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Tolkning av elasticitet</a:t>
          </a:r>
          <a:r>
            <a:rPr lang="sv-SE" sz="1200">
              <a:solidFill>
                <a:schemeClr val="dk1"/>
              </a:solidFill>
              <a:effectLst/>
              <a:latin typeface="+mn-lt"/>
              <a:ea typeface="+mn-ea"/>
              <a:cs typeface="+mn-cs"/>
            </a:rPr>
            <a:t>: en kort tolkning av varje enskild skattning för att underlätta sökning och filtrering vid tabelluppdateringar. </a:t>
          </a:r>
        </a:p>
        <a:p>
          <a:r>
            <a:rPr lang="sv-SE" sz="1200" b="1">
              <a:solidFill>
                <a:schemeClr val="dk1"/>
              </a:solidFill>
              <a:effectLst/>
              <a:latin typeface="+mn-lt"/>
              <a:ea typeface="+mn-ea"/>
              <a:cs typeface="+mn-cs"/>
            </a:rPr>
            <a:t>	</a:t>
          </a:r>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Referens</a:t>
          </a:r>
          <a:r>
            <a:rPr lang="sv-SE" sz="1200">
              <a:solidFill>
                <a:schemeClr val="dk1"/>
              </a:solidFill>
              <a:effectLst/>
              <a:latin typeface="+mn-lt"/>
              <a:ea typeface="+mn-ea"/>
              <a:cs typeface="+mn-cs"/>
            </a:rPr>
            <a:t>: en fullständig referens enligt referenssystemet APA. </a:t>
          </a:r>
          <a:r>
            <a:rPr lang="sv-SE" sz="1200" b="1">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Publiceringsår</a:t>
          </a:r>
          <a:r>
            <a:rPr lang="sv-SE" sz="1200">
              <a:solidFill>
                <a:schemeClr val="dk1"/>
              </a:solidFill>
              <a:effectLst/>
              <a:latin typeface="+mn-lt"/>
              <a:ea typeface="+mn-ea"/>
              <a:cs typeface="+mn-cs"/>
            </a:rPr>
            <a:t>: året då studien publicerades.</a:t>
          </a:r>
        </a:p>
        <a:p>
          <a:r>
            <a:rPr lang="sv-SE" sz="1200" b="1">
              <a:solidFill>
                <a:schemeClr val="dk1"/>
              </a:solidFill>
              <a:effectLst/>
              <a:latin typeface="+mn-lt"/>
              <a:ea typeface="+mn-ea"/>
              <a:cs typeface="+mn-cs"/>
            </a:rPr>
            <a:t>	</a:t>
          </a:r>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Tillhörighet</a:t>
          </a:r>
          <a:r>
            <a:rPr lang="sv-SE" sz="1200">
              <a:solidFill>
                <a:schemeClr val="dk1"/>
              </a:solidFill>
              <a:effectLst/>
              <a:latin typeface="+mn-lt"/>
              <a:ea typeface="+mn-ea"/>
              <a:cs typeface="+mn-cs"/>
            </a:rPr>
            <a:t>: </a:t>
          </a:r>
          <a:r>
            <a:rPr lang="sv-SE" sz="1200" i="1">
              <a:solidFill>
                <a:schemeClr val="dk1"/>
              </a:solidFill>
              <a:effectLst/>
              <a:latin typeface="+mn-lt"/>
              <a:ea typeface="+mn-ea"/>
              <a:cs typeface="+mn-cs"/>
            </a:rPr>
            <a:t>Akademi</a:t>
          </a:r>
          <a:r>
            <a:rPr lang="sv-SE" sz="1200">
              <a:solidFill>
                <a:schemeClr val="dk1"/>
              </a:solidFill>
              <a:effectLst/>
              <a:latin typeface="+mn-lt"/>
              <a:ea typeface="+mn-ea"/>
              <a:cs typeface="+mn-cs"/>
            </a:rPr>
            <a:t> om det är en vetenskaplig artikel eller ett namn på en myndighet eller en organisation som utförde analysen (till exempel, Trafikverket eller OECD). </a:t>
          </a:r>
        </a:p>
        <a:p>
          <a:r>
            <a:rPr lang="sv-SE" sz="1200" b="1">
              <a:solidFill>
                <a:schemeClr val="dk1"/>
              </a:solidFill>
              <a:effectLst/>
              <a:latin typeface="+mn-lt"/>
              <a:ea typeface="+mn-ea"/>
              <a:cs typeface="+mn-cs"/>
            </a:rPr>
            <a:t>	</a:t>
          </a:r>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Studiens syfte</a:t>
          </a:r>
          <a:r>
            <a:rPr lang="sv-SE" sz="1200">
              <a:solidFill>
                <a:schemeClr val="dk1"/>
              </a:solidFill>
              <a:effectLst/>
              <a:latin typeface="+mn-lt"/>
              <a:ea typeface="+mn-ea"/>
              <a:cs typeface="+mn-cs"/>
            </a:rPr>
            <a:t>: en kort sammanfattning av studiens övergripande mål.</a:t>
          </a:r>
          <a:r>
            <a:rPr lang="sv-SE" sz="1200" b="1">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Land</a:t>
          </a:r>
          <a:r>
            <a:rPr lang="sv-SE" sz="1200">
              <a:solidFill>
                <a:schemeClr val="dk1"/>
              </a:solidFill>
              <a:effectLst/>
              <a:latin typeface="+mn-lt"/>
              <a:ea typeface="+mn-ea"/>
              <a:cs typeface="+mn-cs"/>
            </a:rPr>
            <a:t>: vilket land (eller länder) som elasticitetskattningen avser. Till exempel </a:t>
          </a:r>
          <a:r>
            <a:rPr lang="sv-SE" sz="1200" i="1">
              <a:solidFill>
                <a:schemeClr val="dk1"/>
              </a:solidFill>
              <a:effectLst/>
              <a:latin typeface="+mn-lt"/>
              <a:ea typeface="+mn-ea"/>
              <a:cs typeface="+mn-cs"/>
            </a:rPr>
            <a:t>Sverige, Norge, EU, OECD-länderna</a:t>
          </a:r>
          <a:r>
            <a:rPr lang="sv-SE" sz="1200">
              <a:solidFill>
                <a:schemeClr val="dk1"/>
              </a:solidFill>
              <a:effectLst/>
              <a:latin typeface="+mn-lt"/>
              <a:ea typeface="+mn-ea"/>
              <a:cs typeface="+mn-cs"/>
            </a:rPr>
            <a:t>. Definitionen </a:t>
          </a:r>
          <a:r>
            <a:rPr lang="sv-SE" sz="1200" i="1">
              <a:solidFill>
                <a:schemeClr val="dk1"/>
              </a:solidFill>
              <a:effectLst/>
              <a:latin typeface="+mn-lt"/>
              <a:ea typeface="+mn-ea"/>
              <a:cs typeface="+mn-cs"/>
            </a:rPr>
            <a:t>internationell</a:t>
          </a:r>
          <a:r>
            <a:rPr lang="sv-SE" sz="1200" b="1">
              <a:solidFill>
                <a:schemeClr val="dk1"/>
              </a:solidFill>
              <a:effectLst/>
              <a:latin typeface="+mn-lt"/>
              <a:ea typeface="+mn-ea"/>
              <a:cs typeface="+mn-cs"/>
            </a:rPr>
            <a:t> </a:t>
          </a:r>
          <a:r>
            <a:rPr lang="sv-SE" sz="1200">
              <a:solidFill>
                <a:schemeClr val="dk1"/>
              </a:solidFill>
              <a:effectLst/>
              <a:latin typeface="+mn-lt"/>
              <a:ea typeface="+mn-ea"/>
              <a:cs typeface="+mn-cs"/>
            </a:rPr>
            <a:t>används om elasticiteten skattades för ett stort och brett urval av länder. </a:t>
          </a:r>
          <a:r>
            <a:rPr lang="sv-SE" sz="1200" b="1">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Period för uppskattning</a:t>
          </a:r>
          <a:r>
            <a:rPr lang="sv-SE" sz="1200">
              <a:solidFill>
                <a:schemeClr val="dk1"/>
              </a:solidFill>
              <a:effectLst/>
              <a:latin typeface="+mn-lt"/>
              <a:ea typeface="+mn-ea"/>
              <a:cs typeface="+mn-cs"/>
            </a:rPr>
            <a:t>: tidsperiod för vilken elasticiteten skattades.</a:t>
          </a:r>
          <a:r>
            <a:rPr lang="sv-SE" sz="1200" b="1">
              <a:solidFill>
                <a:schemeClr val="dk1"/>
              </a:solidFill>
              <a:effectLst/>
              <a:latin typeface="+mn-lt"/>
              <a:ea typeface="+mn-ea"/>
              <a:cs typeface="+mn-cs"/>
            </a:rPr>
            <a:t>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Metod: </a:t>
          </a:r>
          <a:r>
            <a:rPr lang="sv-SE" sz="1200">
              <a:solidFill>
                <a:schemeClr val="dk1"/>
              </a:solidFill>
              <a:effectLst/>
              <a:latin typeface="+mn-lt"/>
              <a:ea typeface="+mn-ea"/>
              <a:cs typeface="+mn-cs"/>
            </a:rPr>
            <a:t>en kort beskrivning av den metod som användes för att skatta elasticiteten.</a:t>
          </a:r>
        </a:p>
        <a:p>
          <a:r>
            <a:rPr lang="sv-SE" sz="1200" b="1">
              <a:solidFill>
                <a:schemeClr val="dk1"/>
              </a:solidFill>
              <a:effectLst/>
              <a:latin typeface="+mn-lt"/>
              <a:ea typeface="+mn-ea"/>
              <a:cs typeface="+mn-cs"/>
            </a:rPr>
            <a:t>	</a:t>
          </a:r>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Länk till originalpappret</a:t>
          </a:r>
          <a:r>
            <a:rPr lang="sv-SE" sz="1200">
              <a:solidFill>
                <a:schemeClr val="dk1"/>
              </a:solidFill>
              <a:effectLst/>
              <a:latin typeface="+mn-lt"/>
              <a:ea typeface="+mn-ea"/>
              <a:cs typeface="+mn-cs"/>
            </a:rPr>
            <a:t>: en direktlänk till studien, antingen till tidskriften där artikeln publicerades eller till myndighetens/organisationens hemsida där analysen finns tillgänglig.</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Kommentar</a:t>
          </a:r>
          <a:r>
            <a:rPr lang="sv-SE" sz="1200">
              <a:solidFill>
                <a:schemeClr val="dk1"/>
              </a:solidFill>
              <a:effectLst/>
              <a:latin typeface="+mn-lt"/>
              <a:ea typeface="+mn-ea"/>
              <a:cs typeface="+mn-cs"/>
            </a:rPr>
            <a:t>: en kort kommentar för att underlätta tolkningen av skattningen.</a:t>
          </a:r>
        </a:p>
        <a:p>
          <a:r>
            <a:rPr lang="sv-SE" sz="1200">
              <a:solidFill>
                <a:schemeClr val="dk1"/>
              </a:solidFill>
              <a:effectLst/>
              <a:latin typeface="+mn-lt"/>
              <a:ea typeface="+mn-ea"/>
              <a:cs typeface="+mn-cs"/>
            </a:rPr>
            <a:t>	</a:t>
          </a:r>
        </a:p>
        <a:p>
          <a:pPr lvl="3"/>
          <a:r>
            <a:rPr lang="sv-SE" sz="1200" b="1">
              <a:solidFill>
                <a:schemeClr val="dk1"/>
              </a:solidFill>
              <a:effectLst/>
              <a:latin typeface="+mn-lt"/>
              <a:ea typeface="+mn-ea"/>
              <a:cs typeface="+mn-cs"/>
            </a:rPr>
            <a:t>Dolda kolumner</a:t>
          </a:r>
        </a:p>
        <a:p>
          <a:r>
            <a:rPr lang="sv-SE" sz="1200" b="1">
              <a:solidFill>
                <a:schemeClr val="dk1"/>
              </a:solidFill>
              <a:effectLst/>
              <a:latin typeface="+mn-lt"/>
              <a:ea typeface="+mn-ea"/>
              <a:cs typeface="+mn-cs"/>
            </a:rPr>
            <a:t>Int max</a:t>
          </a:r>
          <a:r>
            <a:rPr lang="sv-SE" sz="1200">
              <a:solidFill>
                <a:schemeClr val="dk1"/>
              </a:solidFill>
              <a:effectLst/>
              <a:latin typeface="+mn-lt"/>
              <a:ea typeface="+mn-ea"/>
              <a:cs typeface="+mn-cs"/>
            </a:rPr>
            <a:t>: det högsta värdet inom skattningens intervall, används om flera skattningar finns.</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Int min</a:t>
          </a:r>
          <a:r>
            <a:rPr lang="sv-SE" sz="1200">
              <a:solidFill>
                <a:schemeClr val="dk1"/>
              </a:solidFill>
              <a:effectLst/>
              <a:latin typeface="+mn-lt"/>
              <a:ea typeface="+mn-ea"/>
              <a:cs typeface="+mn-cs"/>
            </a:rPr>
            <a:t>: det lägsta värdet inom skattningens intervall, används om flera skattningar finns.</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Int övr XXX</a:t>
          </a:r>
          <a:r>
            <a:rPr lang="sv-SE" sz="1200">
              <a:solidFill>
                <a:schemeClr val="dk1"/>
              </a:solidFill>
              <a:effectLst/>
              <a:latin typeface="+mn-lt"/>
              <a:ea typeface="+mn-ea"/>
              <a:cs typeface="+mn-cs"/>
            </a:rPr>
            <a:t>: samtliga skattningar inom intervallet, används vid fler än två skattningar. </a:t>
          </a:r>
        </a:p>
        <a:p>
          <a:endParaRPr lang="sv-SE" sz="1200">
            <a:solidFill>
              <a:schemeClr val="dk1"/>
            </a:solidFill>
            <a:effectLst/>
            <a:latin typeface="+mn-lt"/>
            <a:ea typeface="+mn-ea"/>
            <a:cs typeface="+mn-cs"/>
          </a:endParaRPr>
        </a:p>
        <a:p>
          <a:pPr lvl="3"/>
          <a:r>
            <a:rPr lang="sv-SE" sz="1200" b="1">
              <a:solidFill>
                <a:schemeClr val="dk1"/>
              </a:solidFill>
              <a:effectLst/>
              <a:latin typeface="+mn-lt"/>
              <a:ea typeface="+mn-ea"/>
              <a:cs typeface="+mn-cs"/>
            </a:rPr>
            <a:t>Resultatsammanställning</a:t>
          </a:r>
        </a:p>
        <a:p>
          <a:r>
            <a:rPr lang="sv-SE" sz="1200">
              <a:solidFill>
                <a:schemeClr val="dk1"/>
              </a:solidFill>
              <a:effectLst/>
              <a:latin typeface="+mn-lt"/>
              <a:ea typeface="+mn-ea"/>
              <a:cs typeface="+mn-cs"/>
            </a:rPr>
            <a:t>Värdena som visas i </a:t>
          </a:r>
          <a:r>
            <a:rPr lang="sv-SE" sz="1200" i="1">
              <a:solidFill>
                <a:schemeClr val="dk1"/>
              </a:solidFill>
              <a:effectLst/>
              <a:latin typeface="+mn-lt"/>
              <a:ea typeface="+mn-ea"/>
              <a:cs typeface="+mn-cs"/>
            </a:rPr>
            <a:t>Resultatsammanställning</a:t>
          </a:r>
          <a:r>
            <a:rPr lang="sv-SE" sz="1200">
              <a:solidFill>
                <a:schemeClr val="dk1"/>
              </a:solidFill>
              <a:effectLst/>
              <a:latin typeface="+mn-lt"/>
              <a:ea typeface="+mn-ea"/>
              <a:cs typeface="+mn-cs"/>
            </a:rPr>
            <a:t> uppdateras automatiskt när filtreringen ändras. Syftet med sammanställningen är att ge en snabb</a:t>
          </a:r>
          <a:r>
            <a:rPr lang="sv-SE" sz="1200" baseline="0">
              <a:solidFill>
                <a:schemeClr val="dk1"/>
              </a:solidFill>
              <a:effectLst/>
              <a:latin typeface="+mn-lt"/>
              <a:ea typeface="+mn-ea"/>
              <a:cs typeface="+mn-cs"/>
            </a:rPr>
            <a:t> överblick över elasticiteternas storleksordning och spridning.</a:t>
          </a:r>
          <a:endParaRPr lang="sv-SE" sz="1200">
            <a:solidFill>
              <a:schemeClr val="dk1"/>
            </a:solidFill>
            <a:effectLst/>
            <a:latin typeface="+mn-lt"/>
            <a:ea typeface="+mn-ea"/>
            <a:cs typeface="+mn-cs"/>
          </a:endParaRP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Min</a:t>
          </a:r>
          <a:r>
            <a:rPr lang="sv-SE" sz="1200">
              <a:solidFill>
                <a:schemeClr val="dk1"/>
              </a:solidFill>
              <a:effectLst/>
              <a:latin typeface="+mn-lt"/>
              <a:ea typeface="+mn-ea"/>
              <a:cs typeface="+mn-cs"/>
            </a:rPr>
            <a:t>: det lägsta värdet i en filtrerad lista av skattningar.</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Max</a:t>
          </a:r>
          <a:r>
            <a:rPr lang="sv-SE" sz="1200">
              <a:solidFill>
                <a:schemeClr val="dk1"/>
              </a:solidFill>
              <a:effectLst/>
              <a:latin typeface="+mn-lt"/>
              <a:ea typeface="+mn-ea"/>
              <a:cs typeface="+mn-cs"/>
            </a:rPr>
            <a:t>: det högsta värdet i en filtrerad lista av skattningar.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Medel</a:t>
          </a:r>
          <a:r>
            <a:rPr lang="sv-SE" sz="1200">
              <a:solidFill>
                <a:schemeClr val="dk1"/>
              </a:solidFill>
              <a:effectLst/>
              <a:latin typeface="+mn-lt"/>
              <a:ea typeface="+mn-ea"/>
              <a:cs typeface="+mn-cs"/>
            </a:rPr>
            <a:t>: medelvärdet för alla skattningar i en filtrerad lista. </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Median</a:t>
          </a:r>
          <a:r>
            <a:rPr lang="sv-SE" sz="1200">
              <a:solidFill>
                <a:schemeClr val="dk1"/>
              </a:solidFill>
              <a:effectLst/>
              <a:latin typeface="+mn-lt"/>
              <a:ea typeface="+mn-ea"/>
              <a:cs typeface="+mn-cs"/>
            </a:rPr>
            <a:t>: medianvärdet för alla skattningar i en filtrerad lista.</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Standardavvikelse</a:t>
          </a:r>
          <a:r>
            <a:rPr lang="sv-SE" sz="1200">
              <a:solidFill>
                <a:schemeClr val="dk1"/>
              </a:solidFill>
              <a:effectLst/>
              <a:latin typeface="+mn-lt"/>
              <a:ea typeface="+mn-ea"/>
              <a:cs typeface="+mn-cs"/>
            </a:rPr>
            <a:t>: en standardavvikelse som mäter variationen från medelvärdet i en filtrerad lista.</a:t>
          </a:r>
        </a:p>
        <a:p>
          <a:endParaRPr lang="sv-SE" sz="1200">
            <a:solidFill>
              <a:schemeClr val="dk1"/>
            </a:solidFill>
            <a:effectLst/>
            <a:latin typeface="+mn-lt"/>
            <a:ea typeface="+mn-ea"/>
            <a:cs typeface="+mn-cs"/>
          </a:endParaRPr>
        </a:p>
        <a:p>
          <a:r>
            <a:rPr lang="sv-SE" sz="1200" b="1">
              <a:solidFill>
                <a:schemeClr val="dk1"/>
              </a:solidFill>
              <a:effectLst/>
              <a:latin typeface="+mn-lt"/>
              <a:ea typeface="+mn-ea"/>
              <a:cs typeface="+mn-cs"/>
            </a:rPr>
            <a:t>Antal skattningar</a:t>
          </a:r>
          <a:r>
            <a:rPr lang="sv-SE" sz="1200">
              <a:solidFill>
                <a:schemeClr val="dk1"/>
              </a:solidFill>
              <a:effectLst/>
              <a:latin typeface="+mn-lt"/>
              <a:ea typeface="+mn-ea"/>
              <a:cs typeface="+mn-cs"/>
            </a:rPr>
            <a:t>: totalt antal skattningar i en filtrerad lista.</a:t>
          </a:r>
        </a:p>
        <a:p>
          <a:endParaRPr lang="sv-SE" sz="1200">
            <a:solidFill>
              <a:schemeClr val="dk1"/>
            </a:solidFill>
            <a:effectLst/>
            <a:latin typeface="+mn-lt"/>
            <a:ea typeface="+mn-ea"/>
            <a:cs typeface="+mn-cs"/>
          </a:endParaRPr>
        </a:p>
        <a:p>
          <a:endParaRPr lang="sv-SE" sz="1100"/>
        </a:p>
      </xdr:txBody>
    </xdr:sp>
    <xdr:clientData/>
  </xdr:twoCellAnchor>
  <xdr:twoCellAnchor editAs="oneCell">
    <xdr:from>
      <xdr:col>17</xdr:col>
      <xdr:colOff>573881</xdr:colOff>
      <xdr:row>57</xdr:row>
      <xdr:rowOff>104776</xdr:rowOff>
    </xdr:from>
    <xdr:to>
      <xdr:col>21</xdr:col>
      <xdr:colOff>38100</xdr:colOff>
      <xdr:row>68</xdr:row>
      <xdr:rowOff>18442</xdr:rowOff>
    </xdr:to>
    <xdr:pic>
      <xdr:nvPicPr>
        <xdr:cNvPr id="11" name="Bildobjekt 2" descr="En bild som visar symbol, Teckensnitt, logotyp, cirkel&#10;&#10;Automatiskt genererad beskrivning">
          <a:extLst>
            <a:ext uri="{FF2B5EF4-FFF2-40B4-BE49-F238E27FC236}">
              <a16:creationId xmlns:a16="http://schemas.microsoft.com/office/drawing/2014/main" id="{CA68817D-A6CD-47DC-91F9-72C8447709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37081" y="10963276"/>
          <a:ext cx="1902619" cy="2009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223</xdr:row>
      <xdr:rowOff>0</xdr:rowOff>
    </xdr:from>
    <xdr:to>
      <xdr:col>67</xdr:col>
      <xdr:colOff>24764</xdr:colOff>
      <xdr:row>261</xdr:row>
      <xdr:rowOff>76198</xdr:rowOff>
    </xdr:to>
    <xdr:sp macro="" textlink="">
      <xdr:nvSpPr>
        <xdr:cNvPr id="2" name="plot">
          <a:extLst>
            <a:ext uri="{FF2B5EF4-FFF2-40B4-BE49-F238E27FC236}">
              <a16:creationId xmlns:a16="http://schemas.microsoft.com/office/drawing/2014/main" id="{87E8CBEF-C5C4-4D91-89A3-C9D81D0778B5}"/>
            </a:ext>
          </a:extLst>
        </xdr:cNvPr>
        <xdr:cNvSpPr>
          <a:spLocks noChangeAspect="1" noChangeArrowheads="1"/>
        </xdr:cNvSpPr>
      </xdr:nvSpPr>
      <xdr:spPr bwMode="auto">
        <a:xfrm>
          <a:off x="30641925" y="5162550"/>
          <a:ext cx="14769465" cy="7315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104775</xdr:colOff>
      <xdr:row>5</xdr:row>
      <xdr:rowOff>142875</xdr:rowOff>
    </xdr:from>
    <xdr:to>
      <xdr:col>0</xdr:col>
      <xdr:colOff>1933575</xdr:colOff>
      <xdr:row>19</xdr:row>
      <xdr:rowOff>1</xdr:rowOff>
    </xdr:to>
    <mc:AlternateContent xmlns:mc="http://schemas.openxmlformats.org/markup-compatibility/2006" xmlns:sle15="http://schemas.microsoft.com/office/drawing/2012/slicer">
      <mc:Choice Requires="sle15">
        <xdr:graphicFrame macro="">
          <xdr:nvGraphicFramePr>
            <xdr:cNvPr id="3" name="% förändring i Q 3">
              <a:extLst>
                <a:ext uri="{FF2B5EF4-FFF2-40B4-BE49-F238E27FC236}">
                  <a16:creationId xmlns:a16="http://schemas.microsoft.com/office/drawing/2014/main" id="{96018F44-A7E5-48B2-B116-90064316C6C4}"/>
                </a:ext>
              </a:extLst>
            </xdr:cNvPr>
            <xdr:cNvGraphicFramePr/>
          </xdr:nvGraphicFramePr>
          <xdr:xfrm>
            <a:off x="0" y="0"/>
            <a:ext cx="0" cy="0"/>
          </xdr:xfrm>
          <a:graphic>
            <a:graphicData uri="http://schemas.microsoft.com/office/drawing/2010/slicer">
              <sle:slicer xmlns:sle="http://schemas.microsoft.com/office/drawing/2010/slicer" name="% förändring i Q 3"/>
            </a:graphicData>
          </a:graphic>
        </xdr:graphicFrame>
      </mc:Choice>
      <mc:Fallback xmlns="">
        <xdr:sp macro="" textlink="">
          <xdr:nvSpPr>
            <xdr:cNvPr id="0" name=""/>
            <xdr:cNvSpPr>
              <a:spLocks noTextEdit="1"/>
            </xdr:cNvSpPr>
          </xdr:nvSpPr>
          <xdr:spPr>
            <a:xfrm>
              <a:off x="104775" y="1095375"/>
              <a:ext cx="1828800" cy="2524125"/>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1</xdr:col>
      <xdr:colOff>1416050</xdr:colOff>
      <xdr:row>5</xdr:row>
      <xdr:rowOff>142875</xdr:rowOff>
    </xdr:from>
    <xdr:to>
      <xdr:col>2</xdr:col>
      <xdr:colOff>395817</xdr:colOff>
      <xdr:row>19</xdr:row>
      <xdr:rowOff>1</xdr:rowOff>
    </xdr:to>
    <mc:AlternateContent xmlns:mc="http://schemas.openxmlformats.org/markup-compatibility/2006" xmlns:sle15="http://schemas.microsoft.com/office/drawing/2012/slicer">
      <mc:Choice Requires="sle15">
        <xdr:graphicFrame macro="">
          <xdr:nvGraphicFramePr>
            <xdr:cNvPr id="16" name="Elasticitetsmått 3">
              <a:extLst>
                <a:ext uri="{FF2B5EF4-FFF2-40B4-BE49-F238E27FC236}">
                  <a16:creationId xmlns:a16="http://schemas.microsoft.com/office/drawing/2014/main" id="{5A19824E-997A-4E10-BA55-ABBD76950238}"/>
                </a:ext>
              </a:extLst>
            </xdr:cNvPr>
            <xdr:cNvGraphicFramePr/>
          </xdr:nvGraphicFramePr>
          <xdr:xfrm>
            <a:off x="0" y="0"/>
            <a:ext cx="0" cy="0"/>
          </xdr:xfrm>
          <a:graphic>
            <a:graphicData uri="http://schemas.microsoft.com/office/drawing/2010/slicer">
              <sle:slicer xmlns:sle="http://schemas.microsoft.com/office/drawing/2010/slicer" name="Elasticitetsmått 3"/>
            </a:graphicData>
          </a:graphic>
        </xdr:graphicFrame>
      </mc:Choice>
      <mc:Fallback xmlns="">
        <xdr:sp macro="" textlink="">
          <xdr:nvSpPr>
            <xdr:cNvPr id="0" name=""/>
            <xdr:cNvSpPr>
              <a:spLocks noTextEdit="1"/>
            </xdr:cNvSpPr>
          </xdr:nvSpPr>
          <xdr:spPr>
            <a:xfrm>
              <a:off x="3997325" y="1095375"/>
              <a:ext cx="1827742" cy="2524125"/>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2</xdr:col>
      <xdr:colOff>504825</xdr:colOff>
      <xdr:row>5</xdr:row>
      <xdr:rowOff>142875</xdr:rowOff>
    </xdr:from>
    <xdr:to>
      <xdr:col>3</xdr:col>
      <xdr:colOff>733425</xdr:colOff>
      <xdr:row>19</xdr:row>
      <xdr:rowOff>1</xdr:rowOff>
    </xdr:to>
    <mc:AlternateContent xmlns:mc="http://schemas.openxmlformats.org/markup-compatibility/2006" xmlns:sle15="http://schemas.microsoft.com/office/drawing/2012/slicer">
      <mc:Choice Requires="sle15">
        <xdr:graphicFrame macro="">
          <xdr:nvGraphicFramePr>
            <xdr:cNvPr id="5" name="KortLångsiktig 3">
              <a:extLst>
                <a:ext uri="{FF2B5EF4-FFF2-40B4-BE49-F238E27FC236}">
                  <a16:creationId xmlns:a16="http://schemas.microsoft.com/office/drawing/2014/main" id="{3A91AAE1-05AF-4F5A-8DA4-E21372326B43}"/>
                </a:ext>
              </a:extLst>
            </xdr:cNvPr>
            <xdr:cNvGraphicFramePr/>
          </xdr:nvGraphicFramePr>
          <xdr:xfrm>
            <a:off x="0" y="0"/>
            <a:ext cx="0" cy="0"/>
          </xdr:xfrm>
          <a:graphic>
            <a:graphicData uri="http://schemas.microsoft.com/office/drawing/2010/slicer">
              <sle:slicer xmlns:sle="http://schemas.microsoft.com/office/drawing/2010/slicer" name="KortLångsiktig 3"/>
            </a:graphicData>
          </a:graphic>
        </xdr:graphicFrame>
      </mc:Choice>
      <mc:Fallback xmlns="">
        <xdr:sp macro="" textlink="">
          <xdr:nvSpPr>
            <xdr:cNvPr id="0" name=""/>
            <xdr:cNvSpPr>
              <a:spLocks noTextEdit="1"/>
            </xdr:cNvSpPr>
          </xdr:nvSpPr>
          <xdr:spPr>
            <a:xfrm>
              <a:off x="5934075" y="1095375"/>
              <a:ext cx="1828800" cy="2524125"/>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3</xdr:col>
      <xdr:colOff>819296</xdr:colOff>
      <xdr:row>5</xdr:row>
      <xdr:rowOff>130522</xdr:rowOff>
    </xdr:from>
    <xdr:to>
      <xdr:col>4</xdr:col>
      <xdr:colOff>1571114</xdr:colOff>
      <xdr:row>18</xdr:row>
      <xdr:rowOff>154097</xdr:rowOff>
    </xdr:to>
    <mc:AlternateContent xmlns:mc="http://schemas.openxmlformats.org/markup-compatibility/2006" xmlns:sle15="http://schemas.microsoft.com/office/drawing/2012/slicer">
      <mc:Choice Requires="sle15">
        <xdr:graphicFrame macro="">
          <xdr:nvGraphicFramePr>
            <xdr:cNvPr id="22" name="Berörda aktörer 3">
              <a:extLst>
                <a:ext uri="{FF2B5EF4-FFF2-40B4-BE49-F238E27FC236}">
                  <a16:creationId xmlns:a16="http://schemas.microsoft.com/office/drawing/2014/main" id="{4ADB71D5-D023-4309-A0AB-5C2716B37ABF}"/>
                </a:ext>
              </a:extLst>
            </xdr:cNvPr>
            <xdr:cNvGraphicFramePr/>
          </xdr:nvGraphicFramePr>
          <xdr:xfrm>
            <a:off x="0" y="0"/>
            <a:ext cx="0" cy="0"/>
          </xdr:xfrm>
          <a:graphic>
            <a:graphicData uri="http://schemas.microsoft.com/office/drawing/2010/slicer">
              <sle:slicer xmlns:sle="http://schemas.microsoft.com/office/drawing/2010/slicer" name="Berörda aktörer 3"/>
            </a:graphicData>
          </a:graphic>
        </xdr:graphicFrame>
      </mc:Choice>
      <mc:Fallback xmlns="">
        <xdr:sp macro="" textlink="">
          <xdr:nvSpPr>
            <xdr:cNvPr id="0" name=""/>
            <xdr:cNvSpPr>
              <a:spLocks noTextEdit="1"/>
            </xdr:cNvSpPr>
          </xdr:nvSpPr>
          <xdr:spPr>
            <a:xfrm>
              <a:off x="7848746" y="1083022"/>
              <a:ext cx="1828143" cy="2510658"/>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xdr:from>
      <xdr:col>0</xdr:col>
      <xdr:colOff>39841</xdr:colOff>
      <xdr:row>1</xdr:row>
      <xdr:rowOff>43325</xdr:rowOff>
    </xdr:from>
    <xdr:to>
      <xdr:col>3</xdr:col>
      <xdr:colOff>667569</xdr:colOff>
      <xdr:row>2</xdr:row>
      <xdr:rowOff>119525</xdr:rowOff>
    </xdr:to>
    <xdr:sp macro="" textlink="">
      <xdr:nvSpPr>
        <xdr:cNvPr id="31" name="textruta 6">
          <a:extLst>
            <a:ext uri="{FF2B5EF4-FFF2-40B4-BE49-F238E27FC236}">
              <a16:creationId xmlns:a16="http://schemas.microsoft.com/office/drawing/2014/main" id="{45EC1983-ACC0-476A-8934-90CA2FBB254C}"/>
            </a:ext>
          </a:extLst>
        </xdr:cNvPr>
        <xdr:cNvSpPr txBox="1"/>
      </xdr:nvSpPr>
      <xdr:spPr>
        <a:xfrm>
          <a:off x="39841" y="237922"/>
          <a:ext cx="7653696" cy="2707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Urval</a:t>
          </a:r>
          <a:r>
            <a:rPr lang="sv-SE" sz="1100" baseline="0"/>
            <a:t> görs i nedanstående rutor. Ytterligare filtrering kan göras direkt via rubrikerna.</a:t>
          </a:r>
          <a:endParaRPr lang="sv-SE" sz="1100"/>
        </a:p>
      </xdr:txBody>
    </xdr:sp>
    <xdr:clientData/>
  </xdr:twoCellAnchor>
  <xdr:twoCellAnchor>
    <xdr:from>
      <xdr:col>0</xdr:col>
      <xdr:colOff>99356</xdr:colOff>
      <xdr:row>2</xdr:row>
      <xdr:rowOff>142876</xdr:rowOff>
    </xdr:from>
    <xdr:to>
      <xdr:col>0</xdr:col>
      <xdr:colOff>1928156</xdr:colOff>
      <xdr:row>5</xdr:row>
      <xdr:rowOff>38100</xdr:rowOff>
    </xdr:to>
    <xdr:sp macro="" textlink="">
      <xdr:nvSpPr>
        <xdr:cNvPr id="33" name="textruta 7">
          <a:extLst>
            <a:ext uri="{FF2B5EF4-FFF2-40B4-BE49-F238E27FC236}">
              <a16:creationId xmlns:a16="http://schemas.microsoft.com/office/drawing/2014/main" id="{2864A888-BCC7-492F-B9AC-F6DFCFDC8089}"/>
            </a:ext>
          </a:extLst>
        </xdr:cNvPr>
        <xdr:cNvSpPr txBox="1"/>
      </xdr:nvSpPr>
      <xdr:spPr>
        <a:xfrm>
          <a:off x="99356" y="520592"/>
          <a:ext cx="1828800" cy="461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Välj</a:t>
          </a:r>
          <a:r>
            <a:rPr lang="sv-SE" sz="1100" baseline="0"/>
            <a:t> vilken vara du är intresserad av.</a:t>
          </a:r>
          <a:endParaRPr lang="sv-SE" sz="1100"/>
        </a:p>
      </xdr:txBody>
    </xdr:sp>
    <xdr:clientData/>
  </xdr:twoCellAnchor>
  <xdr:twoCellAnchor>
    <xdr:from>
      <xdr:col>1</xdr:col>
      <xdr:colOff>1418891</xdr:colOff>
      <xdr:row>2</xdr:row>
      <xdr:rowOff>134664</xdr:rowOff>
    </xdr:from>
    <xdr:to>
      <xdr:col>2</xdr:col>
      <xdr:colOff>399716</xdr:colOff>
      <xdr:row>5</xdr:row>
      <xdr:rowOff>29888</xdr:rowOff>
    </xdr:to>
    <xdr:sp macro="" textlink="">
      <xdr:nvSpPr>
        <xdr:cNvPr id="35" name="textruta 8">
          <a:extLst>
            <a:ext uri="{FF2B5EF4-FFF2-40B4-BE49-F238E27FC236}">
              <a16:creationId xmlns:a16="http://schemas.microsoft.com/office/drawing/2014/main" id="{6A97541E-9AB1-44B6-8ECA-0482A29E7509}"/>
            </a:ext>
          </a:extLst>
        </xdr:cNvPr>
        <xdr:cNvSpPr txBox="1"/>
      </xdr:nvSpPr>
      <xdr:spPr>
        <a:xfrm>
          <a:off x="4001316" y="512380"/>
          <a:ext cx="1830113" cy="461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Välj</a:t>
          </a:r>
          <a:r>
            <a:rPr lang="sv-SE" sz="1100" baseline="0"/>
            <a:t> typ av elasticitet.</a:t>
          </a:r>
          <a:endParaRPr lang="sv-SE" sz="1100"/>
        </a:p>
      </xdr:txBody>
    </xdr:sp>
    <xdr:clientData/>
  </xdr:twoCellAnchor>
  <xdr:twoCellAnchor>
    <xdr:from>
      <xdr:col>2</xdr:col>
      <xdr:colOff>503345</xdr:colOff>
      <xdr:row>2</xdr:row>
      <xdr:rowOff>142876</xdr:rowOff>
    </xdr:from>
    <xdr:to>
      <xdr:col>3</xdr:col>
      <xdr:colOff>731945</xdr:colOff>
      <xdr:row>5</xdr:row>
      <xdr:rowOff>38100</xdr:rowOff>
    </xdr:to>
    <xdr:sp macro="" textlink="">
      <xdr:nvSpPr>
        <xdr:cNvPr id="29" name="textruta 9">
          <a:extLst>
            <a:ext uri="{FF2B5EF4-FFF2-40B4-BE49-F238E27FC236}">
              <a16:creationId xmlns:a16="http://schemas.microsoft.com/office/drawing/2014/main" id="{4C72E657-1197-42E8-B654-FB35A777A3CA}"/>
            </a:ext>
          </a:extLst>
        </xdr:cNvPr>
        <xdr:cNvSpPr txBox="1"/>
      </xdr:nvSpPr>
      <xdr:spPr>
        <a:xfrm>
          <a:off x="5935058" y="520592"/>
          <a:ext cx="1829786" cy="461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Välj</a:t>
          </a:r>
          <a:r>
            <a:rPr lang="sv-SE" sz="1100" baseline="0"/>
            <a:t> på hur lång sikt elasticiteten är skattad.</a:t>
          </a:r>
          <a:endParaRPr lang="sv-SE" sz="1100"/>
        </a:p>
      </xdr:txBody>
    </xdr:sp>
    <xdr:clientData/>
  </xdr:twoCellAnchor>
  <xdr:twoCellAnchor>
    <xdr:from>
      <xdr:col>3</xdr:col>
      <xdr:colOff>811103</xdr:colOff>
      <xdr:row>2</xdr:row>
      <xdr:rowOff>142876</xdr:rowOff>
    </xdr:from>
    <xdr:to>
      <xdr:col>4</xdr:col>
      <xdr:colOff>1563578</xdr:colOff>
      <xdr:row>5</xdr:row>
      <xdr:rowOff>38100</xdr:rowOff>
    </xdr:to>
    <xdr:sp macro="" textlink="">
      <xdr:nvSpPr>
        <xdr:cNvPr id="30" name="textruta 10">
          <a:extLst>
            <a:ext uri="{FF2B5EF4-FFF2-40B4-BE49-F238E27FC236}">
              <a16:creationId xmlns:a16="http://schemas.microsoft.com/office/drawing/2014/main" id="{A942CF5C-DEC7-4D7C-A959-E81BD5A8BF96}"/>
            </a:ext>
          </a:extLst>
        </xdr:cNvPr>
        <xdr:cNvSpPr txBox="1"/>
      </xdr:nvSpPr>
      <xdr:spPr>
        <a:xfrm>
          <a:off x="7844002" y="520592"/>
          <a:ext cx="1828143" cy="461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Välj</a:t>
          </a:r>
          <a:r>
            <a:rPr lang="sv-SE" sz="1100" baseline="0"/>
            <a:t> vilka aktörer som påverkas.</a:t>
          </a:r>
          <a:endParaRPr lang="sv-SE" sz="1100"/>
        </a:p>
      </xdr:txBody>
    </xdr:sp>
    <xdr:clientData/>
  </xdr:twoCellAnchor>
  <xdr:twoCellAnchor>
    <xdr:from>
      <xdr:col>0</xdr:col>
      <xdr:colOff>2022093</xdr:colOff>
      <xdr:row>2</xdr:row>
      <xdr:rowOff>141562</xdr:rowOff>
    </xdr:from>
    <xdr:to>
      <xdr:col>1</xdr:col>
      <xdr:colOff>1269618</xdr:colOff>
      <xdr:row>5</xdr:row>
      <xdr:rowOff>36786</xdr:rowOff>
    </xdr:to>
    <xdr:sp macro="" textlink="">
      <xdr:nvSpPr>
        <xdr:cNvPr id="34" name="textruta 11">
          <a:extLst>
            <a:ext uri="{FF2B5EF4-FFF2-40B4-BE49-F238E27FC236}">
              <a16:creationId xmlns:a16="http://schemas.microsoft.com/office/drawing/2014/main" id="{6CBBCEDC-32B4-4ED5-93E3-8238A126156A}"/>
            </a:ext>
          </a:extLst>
        </xdr:cNvPr>
        <xdr:cNvSpPr txBox="1"/>
      </xdr:nvSpPr>
      <xdr:spPr>
        <a:xfrm>
          <a:off x="2022093" y="519278"/>
          <a:ext cx="1829950" cy="461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Välj</a:t>
          </a:r>
          <a:r>
            <a:rPr lang="sv-SE" sz="1100" baseline="0"/>
            <a:t> vilken vara du är intresserad av.</a:t>
          </a:r>
          <a:endParaRPr lang="sv-SE" sz="1100"/>
        </a:p>
      </xdr:txBody>
    </xdr:sp>
    <xdr:clientData/>
  </xdr:twoCellAnchor>
  <xdr:twoCellAnchor editAs="absolute">
    <xdr:from>
      <xdr:col>0</xdr:col>
      <xdr:colOff>2028825</xdr:colOff>
      <xdr:row>5</xdr:row>
      <xdr:rowOff>138642</xdr:rowOff>
    </xdr:from>
    <xdr:to>
      <xdr:col>1</xdr:col>
      <xdr:colOff>1277408</xdr:colOff>
      <xdr:row>18</xdr:row>
      <xdr:rowOff>175684</xdr:rowOff>
    </xdr:to>
    <mc:AlternateContent xmlns:mc="http://schemas.openxmlformats.org/markup-compatibility/2006" xmlns:sle15="http://schemas.microsoft.com/office/drawing/2012/slicer">
      <mc:Choice Requires="sle15">
        <xdr:graphicFrame macro="">
          <xdr:nvGraphicFramePr>
            <xdr:cNvPr id="15" name="Vad påverkar 2">
              <a:extLst>
                <a:ext uri="{FF2B5EF4-FFF2-40B4-BE49-F238E27FC236}">
                  <a16:creationId xmlns:a16="http://schemas.microsoft.com/office/drawing/2014/main" id="{7425B393-6A39-41DD-AA7D-D6B1BFDA103C}"/>
                </a:ext>
              </a:extLst>
            </xdr:cNvPr>
            <xdr:cNvGraphicFramePr/>
          </xdr:nvGraphicFramePr>
          <xdr:xfrm>
            <a:off x="0" y="0"/>
            <a:ext cx="0" cy="0"/>
          </xdr:xfrm>
          <a:graphic>
            <a:graphicData uri="http://schemas.microsoft.com/office/drawing/2010/slicer">
              <sle:slicer xmlns:sle="http://schemas.microsoft.com/office/drawing/2010/slicer" name="Vad påverkar 2"/>
            </a:graphicData>
          </a:graphic>
        </xdr:graphicFrame>
      </mc:Choice>
      <mc:Fallback xmlns="">
        <xdr:sp macro="" textlink="">
          <xdr:nvSpPr>
            <xdr:cNvPr id="0" name=""/>
            <xdr:cNvSpPr>
              <a:spLocks noTextEdit="1"/>
            </xdr:cNvSpPr>
          </xdr:nvSpPr>
          <xdr:spPr>
            <a:xfrm>
              <a:off x="2028825" y="1091142"/>
              <a:ext cx="1829858" cy="2524125"/>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a 1" id="{3AED2817-EA6F-463E-B5BA-C2A3828D14BE}">
    <nsvFilter filterId="{3AFEAA5E-50E0-47DA-8EA8-511888063C68}" ref="A23:BB309" tableId="2"/>
  </namedSheetView>
</namedSheetView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__förändring_i_Q111" xr10:uid="{267FB1EF-CD19-4533-B919-446CD7FD37AD}" sourceName="Vad påverkas">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Elasticitetsmått111" xr10:uid="{824EF637-4E01-4E2E-8640-331A1EB595F5}" sourceName="Elasticitetsmått">
  <extLst>
    <x:ext xmlns:x15="http://schemas.microsoft.com/office/spreadsheetml/2010/11/main" uri="{2F2917AC-EB37-4324-AD4E-5DD8C200BD13}">
      <x15:tableSlicerCache tableId="2"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KortLångsiktig111" xr10:uid="{77DE9F2E-9C27-4D4D-A6C6-30C5A16882B2}" sourceName="Kort/Lång sikt">
  <extLst>
    <x:ext xmlns:x15="http://schemas.microsoft.com/office/spreadsheetml/2010/11/main" uri="{2F2917AC-EB37-4324-AD4E-5DD8C200BD13}">
      <x15:tableSlicerCache tableId="2"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Berörda_aktörer111" xr10:uid="{DB9E9F71-7AE5-43AA-BA0A-CDF3593D9C77}" sourceName="Berörda aktörer">
  <extLst>
    <x:ext xmlns:x15="http://schemas.microsoft.com/office/spreadsheetml/2010/11/main" uri="{2F2917AC-EB37-4324-AD4E-5DD8C200BD13}">
      <x15:tableSlicerCache tableId="2" column="6"/>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Vad_påverkar11" xr10:uid="{B7779B34-D3A7-4D5D-9497-453A5986E86D}" sourceName="Vad påverkar">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 förändring i Q 3" xr10:uid="{737EFA78-7DF1-470D-B5CF-8D5E8ACA27D8}" cache="Utsnitt___förändring_i_Q111" caption="Vad påverkas" rowHeight="241300"/>
  <slicer name="Elasticitetsmått 3" xr10:uid="{065283C5-6D9F-4B22-AB65-F7CE0FC926F7}" cache="Utsnitt_Elasticitetsmått111" caption="Elasticitetsmått" rowHeight="241300"/>
  <slicer name="KortLångsiktig 3" xr10:uid="{0B760414-B3AB-4B91-8F2D-045088996EE7}" cache="Utsnitt_KortLångsiktig111" caption="Kort/Lång sikt" rowHeight="241300"/>
  <slicer name="Berörda aktörer 3" xr10:uid="{C45F7168-1D6B-44D3-905A-9193F83BCA0F}" cache="Utsnitt_Berörda_aktörer111" caption="Berörda aktörer" rowHeight="241300"/>
  <slicer name="Vad påverkar 2" xr10:uid="{72B4AF42-0FAC-460E-B928-5F7598DEA8C4}" cache="Utsnitt_Vad_påverkar11" caption="Vad påverkar" startItem="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57A2C4-C4A0-4DFB-A00F-701333D8B45E}" name="Tabell1533" displayName="Tabell1533" ref="A23:BB309" totalsRowShown="0" headerRowDxfId="56" dataDxfId="54" headerRowBorderDxfId="55">
  <autoFilter ref="A23:BB309" xr:uid="{3AFEAA5E-50E0-47DA-8EA8-511888063C68}"/>
  <tableColumns count="54">
    <tableColumn id="1" xr3:uid="{18EBEDF3-19BB-47E7-A49B-E141D071C655}" name="Vad påverkas" dataDxfId="53"/>
    <tableColumn id="2" xr3:uid="{EC8DCA1F-921C-43DC-A1D3-B22786C659E6}" name="Vad påverkar" dataDxfId="52"/>
    <tableColumn id="3" xr3:uid="{A8DE21C0-1FA6-460F-93DB-4D2AA69F2554}" name="Elasticitetsmått" dataDxfId="51"/>
    <tableColumn id="4" xr3:uid="{C98A96B4-FC69-4218-ADE4-B0BC2C37F310}" name="Kort/Lång sikt" dataDxfId="50"/>
    <tableColumn id="5" xr3:uid="{F6E797E4-C40F-4A35-BCCB-C2699C71609D}" name="Sektor" dataDxfId="49"/>
    <tableColumn id="6" xr3:uid="{5574C8A5-B23A-4007-8A35-1266447E34CD}" name="Berörda aktörer" dataDxfId="48"/>
    <tableColumn id="7" xr3:uid="{33D3D9E4-3A0A-4BC7-9011-AE5A57B335B2}" name="Resultat" dataDxfId="47"/>
    <tableColumn id="8" xr3:uid="{0FAD3F50-7AEB-42CB-9633-31863701D680}" name="Intervall Min" dataDxfId="46">
      <calculatedColumnFormula>_xlfn.NUMBERVALUE(IF(ISTEXT(G24),_xlfn.TEXTBEFORE(G24," "),G24))</calculatedColumnFormula>
    </tableColumn>
    <tableColumn id="9" xr3:uid="{F2E95280-389B-43A1-9161-DA9213CADDA1}" name="Intervall Max" dataDxfId="45">
      <calculatedColumnFormula>_xlfn.NUMBERVALUE(IF(ISTEXT(G24),_xlfn.TEXTAFTER(G24,"till "),G24))</calculatedColumnFormula>
    </tableColumn>
    <tableColumn id="10" xr3:uid="{BD934082-4D87-493F-9AF7-84EEAE9C0580}" name="Median" dataDxfId="44">
      <calculatedColumnFormula>MEDIAN(Tabell1533[[#This Row],[Intervall övr 1]:[Int max]])</calculatedColumnFormula>
    </tableColumn>
    <tableColumn id="11" xr3:uid="{2390CB9F-31C9-4988-ADBB-5F99BE09A6A3}" name="Tolkning av elasticitet" dataDxfId="43"/>
    <tableColumn id="13" xr3:uid="{2A0E0787-2B14-420A-A95D-F1F5886DDF93}" name="Referens" dataDxfId="42"/>
    <tableColumn id="15" xr3:uid="{A75D0AF6-53AA-4869-A550-4806549B8D56}" name="Publiceringsår" dataDxfId="41"/>
    <tableColumn id="16" xr3:uid="{53640326-FF5A-46E1-B793-AF49572BCF34}" name="Tillhörighet" dataDxfId="40"/>
    <tableColumn id="17" xr3:uid="{EA829CDA-3974-4251-8FCA-6A0AA9CFE34F}" name="Studiens syfte" dataDxfId="39"/>
    <tableColumn id="18" xr3:uid="{9140FEE5-56BE-478D-AF8E-F0A9CBA71241}" name="Land" dataDxfId="38"/>
    <tableColumn id="19" xr3:uid="{09E68092-5662-4911-8296-D8B2EEB6FE1D}" name="Period för uppskattning" dataDxfId="37"/>
    <tableColumn id="20" xr3:uid="{0F472A82-8058-4B7F-BCAF-1B6077AFFF00}" name="Metod" dataDxfId="36"/>
    <tableColumn id="21" xr3:uid="{5D6F1C9A-864B-475F-A745-4D19F6553383}" name="Länk till originalpappret" dataDxfId="35" dataCellStyle="Hyperlink"/>
    <tableColumn id="23" xr3:uid="{EBF90CA8-7D70-43C5-8607-AF7B5155FFD3}" name="Kommentar" dataDxfId="34"/>
    <tableColumn id="12" xr3:uid="{D0955D6D-1E14-4DCB-B93C-6C0E7945F5B7}" name="Intervall övr 1" dataDxfId="33"/>
    <tableColumn id="26" xr3:uid="{E9634E02-C733-4C1A-8280-4811DDF893A2}" name="Intervall övr 2" dataDxfId="32"/>
    <tableColumn id="27" xr3:uid="{70379665-4F9E-4313-BAA9-C712D9E0CC8F}" name="Intervall övr 3" dataDxfId="31"/>
    <tableColumn id="28" xr3:uid="{97D2E95D-22F2-4802-BA12-2C7B6F47ED5B}" name="Intervall övr 4" dataDxfId="30"/>
    <tableColumn id="29" xr3:uid="{DE85D8B8-131B-417C-96DF-6DFAC35198F7}" name="Intervall övr 5" dataDxfId="29"/>
    <tableColumn id="30" xr3:uid="{BC5D6BB0-7463-4893-BB12-B92D24287426}" name="Intervall övr 6" dataDxfId="28"/>
    <tableColumn id="31" xr3:uid="{17B5A556-14F1-4E0F-8237-56270D1431C7}" name="Intervall övr 7" dataDxfId="27"/>
    <tableColumn id="32" xr3:uid="{601841FA-7BB1-4CBA-92E0-BC4110879C63}" name="Intervall övr 8" dataDxfId="26"/>
    <tableColumn id="33" xr3:uid="{6AF269BB-C1B6-48F6-9093-1A995C8273D8}" name="Intervall övr 9" dataDxfId="25"/>
    <tableColumn id="34" xr3:uid="{6FA95805-4FBF-467D-84D5-DFDA112C9231}" name="Intervall övr 10" dataDxfId="24"/>
    <tableColumn id="35" xr3:uid="{7AAAA089-2ACA-4D84-B414-2A02D9A4E6BC}" name="Intervall övr 11" dataDxfId="23"/>
    <tableColumn id="36" xr3:uid="{28DBE77E-542C-4D8C-AC32-7AAB0D6CF264}" name="Intervall övr 12" dataDxfId="22"/>
    <tableColumn id="37" xr3:uid="{CB080BC4-398C-4052-8099-A9B09415A71D}" name="Intervall övr 13" dataDxfId="21"/>
    <tableColumn id="38" xr3:uid="{0FF5FEC8-9E50-40AC-B980-A43CBE9BD01B}" name="Intervall övr 14" dataDxfId="20"/>
    <tableColumn id="39" xr3:uid="{247020C2-61B5-4EB4-8DB7-707BB784066F}" name="Intervall övr 15" dataDxfId="19"/>
    <tableColumn id="40" xr3:uid="{6962FAD5-6511-4DD3-A415-9D2731C46BB8}" name="Intervall övr 16" dataDxfId="18"/>
    <tableColumn id="41" xr3:uid="{6877F7F6-E774-45AD-92AD-AEDC06ADE131}" name="Intervall övr 17" dataDxfId="17"/>
    <tableColumn id="42" xr3:uid="{0F55631B-97A3-470E-9B6E-B3D0343FD5FA}" name="Intervall övr 18" dataDxfId="16"/>
    <tableColumn id="43" xr3:uid="{A036AD31-0516-493B-B873-82B5BC757A65}" name="Intervall övr 19" dataDxfId="15"/>
    <tableColumn id="44" xr3:uid="{B58E1340-D05A-471F-8164-6786D9C4A51A}" name="Intervall övr 20" dataDxfId="14"/>
    <tableColumn id="45" xr3:uid="{014F776C-7BF5-42EB-91AC-8DFFEE23E224}" name="Intervall övr 21" dataDxfId="13"/>
    <tableColumn id="46" xr3:uid="{C2A80C03-ED90-46FE-A0F5-2E50BE2E9AFA}" name="Intervall övr 22" dataDxfId="12"/>
    <tableColumn id="47" xr3:uid="{04F7E453-F50F-4672-AB80-F49756AFACDD}" name="Intervall övr 23" dataDxfId="11"/>
    <tableColumn id="48" xr3:uid="{DB5A704F-14E4-4803-BB87-135E658764FB}" name="Intervall övr 24" dataDxfId="10"/>
    <tableColumn id="49" xr3:uid="{5F43C4FE-DA37-4DF4-BDCD-A65B2B948C8D}" name="Intervall övr 25" dataDxfId="9"/>
    <tableColumn id="50" xr3:uid="{A4BD6A76-D290-462F-8021-7DCE08AB8DA9}" name="Intervall övr 26" dataDxfId="8"/>
    <tableColumn id="51" xr3:uid="{135F0C0C-4C5C-44A8-9873-014683594E84}" name="Intervall övr 27" dataDxfId="7"/>
    <tableColumn id="52" xr3:uid="{AED1FF37-9254-4741-8506-557E7251C626}" name="Intervall övr 28" dataDxfId="6"/>
    <tableColumn id="53" xr3:uid="{24BA73C1-D7C8-47FF-A600-09A99F0B699D}" name="Intervall övr 29" dataDxfId="5"/>
    <tableColumn id="54" xr3:uid="{4B4064F9-240D-48E9-805B-9BBF91DCF461}" name="Intervall övr 30" dataDxfId="4"/>
    <tableColumn id="55" xr3:uid="{0B47C742-B5A3-41FF-9B50-A7B07481419E}" name="Intervall övr 31" dataDxfId="3"/>
    <tableColumn id="56" xr3:uid="{A2BA975B-74C0-4087-A8EE-9C8AAF9ED8AA}" name="Intervall övr 32" dataDxfId="2"/>
    <tableColumn id="58" xr3:uid="{FD881320-142E-4994-9D52-C12393A3662B}" name="Int min" dataDxfId="1">
      <calculatedColumnFormula>+Tabell1533[[#This Row],[Intervall Min]]</calculatedColumnFormula>
    </tableColumn>
    <tableColumn id="59" xr3:uid="{C358B814-37F7-4655-8F83-C931D7041BFB}" name="Int max" dataDxfId="0">
      <calculatedColumnFormula>+IF(Tabell1533[[#This Row],[Intervall Max]]=Tabell1533[[#This Row],[Intervall Min]],"",Tabell1533[[#This Row],[Intervall Max]])</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earchgate.net/profile/Hayk-Khachatryan-2/publication/236019797_Spatial_Differences_in_Price_Elasticity_of_Demand_for_Ethanol/links/0c960515ccee72739e000000/Spatial-Differences-in-Price-Elasticity-of-Demand-for-Ethanol.pdf" TargetMode="External"/><Relationship Id="rId21" Type="http://schemas.openxmlformats.org/officeDocument/2006/relationships/hyperlink" Target="https://hal-enpc.archives-ouvertes.fr/hal-01985269/document" TargetMode="External"/><Relationship Id="rId63" Type="http://schemas.openxmlformats.org/officeDocument/2006/relationships/hyperlink" Target="https://papers.ssrn.com/sol3/papers.cfm?abstract_id=3194465" TargetMode="External"/><Relationship Id="rId159" Type="http://schemas.openxmlformats.org/officeDocument/2006/relationships/hyperlink" Target="https://www.sciencedirect.com/science/article/pii/S1755534513700095" TargetMode="External"/><Relationship Id="rId170" Type="http://schemas.openxmlformats.org/officeDocument/2006/relationships/hyperlink" Target="https://papers.ssrn.com/sol3/papers.cfm?abstract_id=4154084" TargetMode="External"/><Relationship Id="rId226" Type="http://schemas.openxmlformats.org/officeDocument/2006/relationships/hyperlink" Target="https://www.sciencedirect.com/science/article/abs/pii/S0094119018300779" TargetMode="External"/><Relationship Id="rId268" Type="http://schemas.openxmlformats.org/officeDocument/2006/relationships/hyperlink" Target="https://www.sciencedirect.com/science/article/pii/S1366554501000199" TargetMode="External"/><Relationship Id="rId32" Type="http://schemas.openxmlformats.org/officeDocument/2006/relationships/hyperlink" Target="https://www.sciencedirect.com/science/article/pii/S0140988300000529?via%3Dihub" TargetMode="External"/><Relationship Id="rId74" Type="http://schemas.openxmlformats.org/officeDocument/2006/relationships/hyperlink" Target="https://hrcak.srce.hr/clanak/262884" TargetMode="External"/><Relationship Id="rId128" Type="http://schemas.openxmlformats.org/officeDocument/2006/relationships/hyperlink" Target="https://papers.ssrn.com/sol3/papers.cfm?abstract_id=4028707" TargetMode="External"/><Relationship Id="rId5" Type="http://schemas.openxmlformats.org/officeDocument/2006/relationships/hyperlink" Target="https://www.sciencedirect.com/science/article/pii/S0301421517300022" TargetMode="External"/><Relationship Id="rId181" Type="http://schemas.openxmlformats.org/officeDocument/2006/relationships/hyperlink" Target="https://naturvardsverket.diva-portal.org/smash/get/diva2:1636781/FULLTEXT01.pdf" TargetMode="External"/><Relationship Id="rId237" Type="http://schemas.openxmlformats.org/officeDocument/2006/relationships/hyperlink" Target="https://www.tandfonline.com/doi/full/10.1080/15567249.2022.2053896" TargetMode="External"/><Relationship Id="rId279" Type="http://schemas.openxmlformats.org/officeDocument/2006/relationships/hyperlink" Target="https://etrr.springeropen.com/articles/10.1186/s12544-020-00454-2" TargetMode="External"/><Relationship Id="rId43" Type="http://schemas.openxmlformats.org/officeDocument/2006/relationships/hyperlink" Target="https://web.archive.org/web/20061011094444id_/http:/www.cts.ucl.ac.uk/tsu/papers/transprev243.pdf" TargetMode="External"/><Relationship Id="rId139" Type="http://schemas.openxmlformats.org/officeDocument/2006/relationships/hyperlink" Target="https://www.sciencedirect.com/science/article/abs/pii/S0928765516301828" TargetMode="External"/><Relationship Id="rId85" Type="http://schemas.openxmlformats.org/officeDocument/2006/relationships/hyperlink" Target="https://link.springer.com/content/pdf/10.1007/s00181-021-02053-z.pdf" TargetMode="External"/><Relationship Id="rId150" Type="http://schemas.openxmlformats.org/officeDocument/2006/relationships/hyperlink" Target="https://www.jstor.org/stable/20053865?seq=2" TargetMode="External"/><Relationship Id="rId171" Type="http://schemas.openxmlformats.org/officeDocument/2006/relationships/hyperlink" Target="https://economics.ucr.edu/repec/ucr/wpaper/202304R.pdf" TargetMode="External"/><Relationship Id="rId192" Type="http://schemas.openxmlformats.org/officeDocument/2006/relationships/hyperlink" Target="https://www.sciencedirect.com/science/article/abs/pii/S1875510014000870?via%3Dihub" TargetMode="External"/><Relationship Id="rId206" Type="http://schemas.openxmlformats.org/officeDocument/2006/relationships/hyperlink" Target="https://papers.ssrn.com/sol3/papers.cfm?abstract_id=4154084" TargetMode="External"/><Relationship Id="rId227" Type="http://schemas.openxmlformats.org/officeDocument/2006/relationships/hyperlink" Target="https://www.diva-portal.org/smash/get/diva2:779184/FULLTEXT01.pdf" TargetMode="External"/><Relationship Id="rId248" Type="http://schemas.openxmlformats.org/officeDocument/2006/relationships/hyperlink" Target="https://www.sciencedirect.com/science/article/pii/S0301421518305068" TargetMode="External"/><Relationship Id="rId269" Type="http://schemas.openxmlformats.org/officeDocument/2006/relationships/hyperlink" Target="https://www.sciencedirect.com/science/article/pii/S1366554501000199" TargetMode="External"/><Relationship Id="rId12" Type="http://schemas.openxmlformats.org/officeDocument/2006/relationships/hyperlink" Target="https://www.sciencedirect.com/science/article/pii/S0959652618323588?via%3Dihub" TargetMode="External"/><Relationship Id="rId33" Type="http://schemas.openxmlformats.org/officeDocument/2006/relationships/hyperlink" Target="https://www.sciencedirect.com/science/article/pii/S1366554501000199" TargetMode="External"/><Relationship Id="rId108" Type="http://schemas.openxmlformats.org/officeDocument/2006/relationships/hyperlink" Target="https://www.sciencedirect.com/science/article/pii/S0967070X2100055X?via%3Dihub" TargetMode="External"/><Relationship Id="rId129" Type="http://schemas.openxmlformats.org/officeDocument/2006/relationships/hyperlink" Target="https://www.sciencedirect.com/science/article/abs/pii/S0160738314001145?via%3Dihub" TargetMode="External"/><Relationship Id="rId280" Type="http://schemas.openxmlformats.org/officeDocument/2006/relationships/hyperlink" Target="https://etrr.springeropen.com/articles/10.1186/s12544-020-00454-2" TargetMode="External"/><Relationship Id="rId54" Type="http://schemas.openxmlformats.org/officeDocument/2006/relationships/hyperlink" Target="https://papers.ssrn.com/sol3/papers.cfm?abstract_id=2259658" TargetMode="External"/><Relationship Id="rId75" Type="http://schemas.openxmlformats.org/officeDocument/2006/relationships/hyperlink" Target="https://hrcak.srce.hr/clanak/262884" TargetMode="External"/><Relationship Id="rId96" Type="http://schemas.openxmlformats.org/officeDocument/2006/relationships/hyperlink" Target="https://downloads.hindawi.com/archive/2013/324127.pdf?_ga=2.262707084.1279864374.1701095857-969430919.1701095857" TargetMode="External"/><Relationship Id="rId140" Type="http://schemas.openxmlformats.org/officeDocument/2006/relationships/hyperlink" Target="https://www.sciencedirect.com/science/article/pii/S0965856416000057" TargetMode="External"/><Relationship Id="rId161" Type="http://schemas.openxmlformats.org/officeDocument/2006/relationships/hyperlink" Target="https://web.archive.org/web/20061011094444id_/http:/www.cts.ucl.ac.uk/tsu/papers/transprev243.pdf" TargetMode="External"/><Relationship Id="rId182" Type="http://schemas.openxmlformats.org/officeDocument/2006/relationships/hyperlink" Target="https://naturvardsverket.diva-portal.org/smash/get/diva2:1636781/FULLTEXT01.pdf" TargetMode="External"/><Relationship Id="rId217" Type="http://schemas.openxmlformats.org/officeDocument/2006/relationships/hyperlink" Target="https://www.sciencedirect.com/science/article/pii/S2352484722023411" TargetMode="External"/><Relationship Id="rId6" Type="http://schemas.openxmlformats.org/officeDocument/2006/relationships/hyperlink" Target="https://www.sciencedirect.com/science/article/pii/S0301421517300022" TargetMode="External"/><Relationship Id="rId238" Type="http://schemas.openxmlformats.org/officeDocument/2006/relationships/hyperlink" Target="https://www.tandfonline.com/doi/full/10.1080/15567249.2022.2053896" TargetMode="External"/><Relationship Id="rId259" Type="http://schemas.openxmlformats.org/officeDocument/2006/relationships/hyperlink" Target="https://www.trafa.se/globalassets/rapporter/2018/rapport-2018_15-skatter-avgifter-och-stod-inom-transportomradet.pdf" TargetMode="External"/><Relationship Id="rId23" Type="http://schemas.openxmlformats.org/officeDocument/2006/relationships/hyperlink" Target="https://www.oecd-ilibrary.org/transport/long-term-effects-of-the-swedish-congestion-charges_d944f94b-en" TargetMode="External"/><Relationship Id="rId119" Type="http://schemas.openxmlformats.org/officeDocument/2006/relationships/hyperlink" Target="https://www.sciencedirect.com/science/article/pii/S0965856416000070" TargetMode="External"/><Relationship Id="rId270" Type="http://schemas.openxmlformats.org/officeDocument/2006/relationships/hyperlink" Target="https://www.sciencedirect.com/science/article/pii/S1755534513700095" TargetMode="External"/><Relationship Id="rId44" Type="http://schemas.openxmlformats.org/officeDocument/2006/relationships/hyperlink" Target="https://bransch.trafikverket.se/contentassets/13df1989bfd7498ea9c04d84c1bfaf38/elasticiteter-i-sampers-4.pdf" TargetMode="External"/><Relationship Id="rId65" Type="http://schemas.openxmlformats.org/officeDocument/2006/relationships/hyperlink" Target="https://www.ingentaconnect.com/content/lse/jtep/2014/00000048/00000003/art00006" TargetMode="External"/><Relationship Id="rId86" Type="http://schemas.openxmlformats.org/officeDocument/2006/relationships/hyperlink" Target="https://link.springer.com/content/pdf/10.1007/s00181-021-02053-z.pdf" TargetMode="External"/><Relationship Id="rId130" Type="http://schemas.openxmlformats.org/officeDocument/2006/relationships/hyperlink" Target="https://www.sciencedirect.com/science/article/abs/pii/S0140988316302420" TargetMode="External"/><Relationship Id="rId151" Type="http://schemas.openxmlformats.org/officeDocument/2006/relationships/hyperlink" Target="https://www.jstor.org/stable/20053865?seq=2" TargetMode="External"/><Relationship Id="rId172" Type="http://schemas.openxmlformats.org/officeDocument/2006/relationships/hyperlink" Target="https://papers.ssrn.com/sol3/papers.cfm?abstract_id=2259658" TargetMode="External"/><Relationship Id="rId193" Type="http://schemas.openxmlformats.org/officeDocument/2006/relationships/hyperlink" Target="https://www.sciencedirect.com/science/article/abs/pii/S1875510014000870?via%3Dihub" TargetMode="External"/><Relationship Id="rId207" Type="http://schemas.openxmlformats.org/officeDocument/2006/relationships/hyperlink" Target="https://www.sciencedirect.com/science/article/pii/S1364032119307385" TargetMode="External"/><Relationship Id="rId228" Type="http://schemas.openxmlformats.org/officeDocument/2006/relationships/hyperlink" Target="https://www.diva-portal.org/smash/get/diva2:779184/FULLTEXT01.pdf" TargetMode="External"/><Relationship Id="rId249" Type="http://schemas.openxmlformats.org/officeDocument/2006/relationships/hyperlink" Target="https://papers.ssrn.com/sol3/papers.cfm?abstract_id=2078036" TargetMode="External"/><Relationship Id="rId13" Type="http://schemas.openxmlformats.org/officeDocument/2006/relationships/hyperlink" Target="https://www.sciencedirect.com/science/article/pii/S0959652618323588?via%3Dihub" TargetMode="External"/><Relationship Id="rId109" Type="http://schemas.openxmlformats.org/officeDocument/2006/relationships/hyperlink" Target="https://www.sciencedirect.com/science/article/pii/S0967070X2100055X?via%3Dihub" TargetMode="External"/><Relationship Id="rId260" Type="http://schemas.openxmlformats.org/officeDocument/2006/relationships/hyperlink" Target="https://www.trafa.se/globalassets/rapporter/2018/rapport-2018_15-skatter-avgifter-och-stod-inom-transportomradet.pdf" TargetMode="External"/><Relationship Id="rId281" Type="http://schemas.openxmlformats.org/officeDocument/2006/relationships/hyperlink" Target="https://etrr.springeropen.com/articles/10.1186/s12544-020-00454-2" TargetMode="External"/><Relationship Id="rId34" Type="http://schemas.openxmlformats.org/officeDocument/2006/relationships/hyperlink" Target="https://www.sciencedirect.com/science/article/pii/S0140988306000405" TargetMode="External"/><Relationship Id="rId55" Type="http://schemas.openxmlformats.org/officeDocument/2006/relationships/hyperlink" Target="https://papers.ssrn.com/sol3/papers.cfm?abstract_id=2259658" TargetMode="External"/><Relationship Id="rId76" Type="http://schemas.openxmlformats.org/officeDocument/2006/relationships/hyperlink" Target="https://agupubs.onlinelibrary.wiley.com/doi/pdfdirect/10.1029/1999WR900219" TargetMode="External"/><Relationship Id="rId97" Type="http://schemas.openxmlformats.org/officeDocument/2006/relationships/hyperlink" Target="https://downloads.hindawi.com/archive/2013/324127.pdf?_ga=2.262707084.1279864374.1701095857-969430919.1701095858" TargetMode="External"/><Relationship Id="rId120" Type="http://schemas.openxmlformats.org/officeDocument/2006/relationships/hyperlink" Target="https://www.ssb.no/a/publikasjoner/pdf/DP/dp426.pdf" TargetMode="External"/><Relationship Id="rId141" Type="http://schemas.openxmlformats.org/officeDocument/2006/relationships/hyperlink" Target="https://www.naturvardsverket.se/globalassets/media/publikationer-pdf/7000/978-91-620-7004-5.pdf" TargetMode="External"/><Relationship Id="rId7" Type="http://schemas.openxmlformats.org/officeDocument/2006/relationships/hyperlink" Target="https://www.sciencedirect.com/science/article/pii/S0301421517300022" TargetMode="External"/><Relationship Id="rId162" Type="http://schemas.openxmlformats.org/officeDocument/2006/relationships/hyperlink" Target="https://www.trafa.se/globalassets/rapporter/2018/rapport-2018_15-skatter-avgifter-och-stod-inom-transportomradet.pdf" TargetMode="External"/><Relationship Id="rId183" Type="http://schemas.openxmlformats.org/officeDocument/2006/relationships/hyperlink" Target="https://naturvardsverket.diva-portal.org/smash/get/diva2:1636781/FULLTEXT01.pdf" TargetMode="External"/><Relationship Id="rId218" Type="http://schemas.openxmlformats.org/officeDocument/2006/relationships/hyperlink" Target="https://www.sciencedirect.com/science/article/pii/S2352484722023411" TargetMode="External"/><Relationship Id="rId239" Type="http://schemas.openxmlformats.org/officeDocument/2006/relationships/hyperlink" Target="https://www.sciencedirect.com/science/article/pii/S0301421518305068" TargetMode="External"/><Relationship Id="rId250" Type="http://schemas.openxmlformats.org/officeDocument/2006/relationships/hyperlink" Target="https://papers.ssrn.com/sol3/papers.cfm?abstract_id=2078036" TargetMode="External"/><Relationship Id="rId271" Type="http://schemas.openxmlformats.org/officeDocument/2006/relationships/hyperlink" Target="https://www.sciencedirect.com/science/article/pii/S1755534513700095" TargetMode="External"/><Relationship Id="rId24" Type="http://schemas.openxmlformats.org/officeDocument/2006/relationships/hyperlink" Target="https://www.oecd-ilibrary.org/transport/long-term-effects-of-the-swedish-congestion-charges_d944f94b-en" TargetMode="External"/><Relationship Id="rId45" Type="http://schemas.openxmlformats.org/officeDocument/2006/relationships/hyperlink" Target="https://bransch.trafikverket.se/contentassets/13df1989bfd7498ea9c04d84c1bfaf38/elasticiteter-i-sampers-4.pdf" TargetMode="External"/><Relationship Id="rId66" Type="http://schemas.openxmlformats.org/officeDocument/2006/relationships/hyperlink" Target="https://www.nature.com/articles/s41560-018-0175-3" TargetMode="External"/><Relationship Id="rId87" Type="http://schemas.openxmlformats.org/officeDocument/2006/relationships/hyperlink" Target="https://www.naturvardsverket.se/4ac649/globalassets/media/publikationer-pdf/6900/978-91-620-6962-9.pdf" TargetMode="External"/><Relationship Id="rId110" Type="http://schemas.openxmlformats.org/officeDocument/2006/relationships/hyperlink" Target="https://papers.ssrn.com/sol3/papers.cfm?abstract_id=2078036" TargetMode="External"/><Relationship Id="rId131" Type="http://schemas.openxmlformats.org/officeDocument/2006/relationships/hyperlink" Target="https://academic.oup.com/ej/article-abstract/124/578/F393/5076976" TargetMode="External"/><Relationship Id="rId152" Type="http://schemas.openxmlformats.org/officeDocument/2006/relationships/hyperlink" Target="https://www.jstor.org/stable/20053865?seq=2" TargetMode="External"/><Relationship Id="rId173" Type="http://schemas.openxmlformats.org/officeDocument/2006/relationships/hyperlink" Target="https://papers.ssrn.com/sol3/papers.cfm?abstract_id=2259658" TargetMode="External"/><Relationship Id="rId194" Type="http://schemas.openxmlformats.org/officeDocument/2006/relationships/hyperlink" Target="https://www.sciencedirect.com/science/article/abs/pii/S0140988321003078" TargetMode="External"/><Relationship Id="rId208" Type="http://schemas.openxmlformats.org/officeDocument/2006/relationships/hyperlink" Target="https://www.sciencedirect.com/science/article/pii/S1364032119307385" TargetMode="External"/><Relationship Id="rId229" Type="http://schemas.openxmlformats.org/officeDocument/2006/relationships/hyperlink" Target="https://www.sciencedirect.com/science/article/pii/S0140988318302718" TargetMode="External"/><Relationship Id="rId240" Type="http://schemas.openxmlformats.org/officeDocument/2006/relationships/hyperlink" Target="https://www.sciencedirect.com/science/article/pii/S0301421518305068" TargetMode="External"/><Relationship Id="rId261" Type="http://schemas.openxmlformats.org/officeDocument/2006/relationships/hyperlink" Target="https://www.trafa.se/globalassets/rapporter/2018/rapport-2018_15-skatter-avgifter-och-stod-inom-transportomradet.pdf" TargetMode="External"/><Relationship Id="rId14" Type="http://schemas.openxmlformats.org/officeDocument/2006/relationships/hyperlink" Target="https://www.sciencedirect.com/science/article/pii/S0959652618323588?via%3Dihub" TargetMode="External"/><Relationship Id="rId35" Type="http://schemas.openxmlformats.org/officeDocument/2006/relationships/hyperlink" Target="https://www.sciencedirect.com/science/article/pii/S0140988306000405" TargetMode="External"/><Relationship Id="rId56" Type="http://schemas.openxmlformats.org/officeDocument/2006/relationships/hyperlink" Target="https://papers.ssrn.com/sol3/papers.cfm?abstract_id=2259658" TargetMode="External"/><Relationship Id="rId77" Type="http://schemas.openxmlformats.org/officeDocument/2006/relationships/hyperlink" Target="https://ssb.brage.unit.no/ssb-xmlui/bitstream/handle/11250/180225/dp527.pdf?sequence=1" TargetMode="External"/><Relationship Id="rId100" Type="http://schemas.openxmlformats.org/officeDocument/2006/relationships/hyperlink" Target="https://www.sciencedirect.com/science/article/pii/S0301421519306664" TargetMode="External"/><Relationship Id="rId282" Type="http://schemas.openxmlformats.org/officeDocument/2006/relationships/printerSettings" Target="../printerSettings/printerSettings1.bin"/><Relationship Id="rId8" Type="http://schemas.openxmlformats.org/officeDocument/2006/relationships/hyperlink" Target="https://www.sciencedirect.com/science/article/pii/S0301421517300022" TargetMode="External"/><Relationship Id="rId98" Type="http://schemas.openxmlformats.org/officeDocument/2006/relationships/hyperlink" Target="https://www.sciencedirect.com/science/article/pii/S0301421519306664" TargetMode="External"/><Relationship Id="rId121" Type="http://schemas.openxmlformats.org/officeDocument/2006/relationships/hyperlink" Target="https://www.sciencedirect.com/science/article/abs/pii/S0095069611001161" TargetMode="External"/><Relationship Id="rId142" Type="http://schemas.openxmlformats.org/officeDocument/2006/relationships/hyperlink" Target="https://www.naturvardsverket.se/globalassets/media/publikationer-pdf/7000/978-91-620-7004-5.pdf" TargetMode="External"/><Relationship Id="rId163" Type="http://schemas.openxmlformats.org/officeDocument/2006/relationships/hyperlink" Target="https://www.sciencedirect.com/science/article/pii/S0140988305000848" TargetMode="External"/><Relationship Id="rId184" Type="http://schemas.openxmlformats.org/officeDocument/2006/relationships/hyperlink" Target="https://papers.tinbergen.nl/06106.pdf" TargetMode="External"/><Relationship Id="rId219" Type="http://schemas.openxmlformats.org/officeDocument/2006/relationships/hyperlink" Target="https://www.sciencedirect.com/science/article/abs/pii/S0306919215000615" TargetMode="External"/><Relationship Id="rId230" Type="http://schemas.openxmlformats.org/officeDocument/2006/relationships/hyperlink" Target="https://www.sciencedirect.com/science/article/abs/pii/S0306919215000615" TargetMode="External"/><Relationship Id="rId251" Type="http://schemas.openxmlformats.org/officeDocument/2006/relationships/hyperlink" Target="https://www.sciencedirect.com/science/article/abs/pii/S0140988316302420" TargetMode="External"/><Relationship Id="rId25" Type="http://schemas.openxmlformats.org/officeDocument/2006/relationships/hyperlink" Target="https://www.tillvaxtanalys.se/publikationer/pm/pm/2022-03-22-effekter-av-elektrifiering-och-europeisering-av-elmarknaden.html" TargetMode="External"/><Relationship Id="rId46" Type="http://schemas.openxmlformats.org/officeDocument/2006/relationships/hyperlink" Target="https://bransch.trafikverket.se/contentassets/13df1989bfd7498ea9c04d84c1bfaf38/elasticiteter-i-sampers-4.pdf" TargetMode="External"/><Relationship Id="rId67" Type="http://schemas.openxmlformats.org/officeDocument/2006/relationships/hyperlink" Target="https://www.researchgate.net/profile/Hayk-Khachatryan-2/publication/236019797_Spatial_Differences_in_Price_Elasticity_of_Demand_for_Ethanol/links/0c960515ccee72739e000000/Spatial-Differences-in-Price-Elasticity-of-Demand-for-Ethanol.pdf" TargetMode="External"/><Relationship Id="rId272" Type="http://schemas.openxmlformats.org/officeDocument/2006/relationships/hyperlink" Target="https://www.nationalekonomi.se/wp-content/uploads/2018/03/46-2-mlgs.pdf" TargetMode="External"/><Relationship Id="rId88" Type="http://schemas.openxmlformats.org/officeDocument/2006/relationships/hyperlink" Target="https://www.naturvardsverket.se/4ac649/globalassets/media/publikationer-pdf/6900/978-91-620-6962-9.pdf" TargetMode="External"/><Relationship Id="rId111" Type="http://schemas.openxmlformats.org/officeDocument/2006/relationships/hyperlink" Target="https://www.sciencedirect.com/science/article/abs/pii/S014098831200299X" TargetMode="External"/><Relationship Id="rId132" Type="http://schemas.openxmlformats.org/officeDocument/2006/relationships/hyperlink" Target="https://www.sciencedirect.com/science/article/pii/S0140988321004692" TargetMode="External"/><Relationship Id="rId153" Type="http://schemas.openxmlformats.org/officeDocument/2006/relationships/hyperlink" Target="https://www.jstor.org/stable/20053865?seq=2" TargetMode="External"/><Relationship Id="rId174" Type="http://schemas.openxmlformats.org/officeDocument/2006/relationships/hyperlink" Target="https://papers.ssrn.com/sol3/papers.cfm?abstract_id=2259658" TargetMode="External"/><Relationship Id="rId195" Type="http://schemas.openxmlformats.org/officeDocument/2006/relationships/hyperlink" Target="https://www.sciencedirect.com/science/article/abs/pii/S0140988321003078" TargetMode="External"/><Relationship Id="rId209" Type="http://schemas.openxmlformats.org/officeDocument/2006/relationships/hyperlink" Target="https://www.sciencedirect.com/science/article/pii/S1364032119307385" TargetMode="External"/><Relationship Id="rId220" Type="http://schemas.openxmlformats.org/officeDocument/2006/relationships/hyperlink" Target="https://www.sciencedirect.com/science/article/abs/pii/S0928765522000094?via%3Dihub" TargetMode="External"/><Relationship Id="rId241" Type="http://schemas.openxmlformats.org/officeDocument/2006/relationships/hyperlink" Target="https://www.sciencedirect.com/science/article/pii/S0301421518305068" TargetMode="External"/><Relationship Id="rId15" Type="http://schemas.openxmlformats.org/officeDocument/2006/relationships/hyperlink" Target="https://www.sciencedirect.com/science/article/pii/S0928765514000803" TargetMode="External"/><Relationship Id="rId36" Type="http://schemas.openxmlformats.org/officeDocument/2006/relationships/hyperlink" Target="https://etrr.springeropen.com/articles/10.1186/s12544-020-00454-2" TargetMode="External"/><Relationship Id="rId57" Type="http://schemas.openxmlformats.org/officeDocument/2006/relationships/hyperlink" Target="https://papers.ssrn.com/sol3/papers.cfm?abstract_id=2259658" TargetMode="External"/><Relationship Id="rId262" Type="http://schemas.openxmlformats.org/officeDocument/2006/relationships/hyperlink" Target="https://www.trafa.se/globalassets/rapporter/2018/rapport-2018_15-skatter-avgifter-och-stod-inom-transportomradet.pdf" TargetMode="External"/><Relationship Id="rId283" Type="http://schemas.openxmlformats.org/officeDocument/2006/relationships/drawing" Target="../drawings/drawing2.xml"/><Relationship Id="rId78" Type="http://schemas.openxmlformats.org/officeDocument/2006/relationships/hyperlink" Target="https://ssb.brage.unit.no/ssb-xmlui/bitstream/handle/11250/180225/dp527.pdf?sequence=1" TargetMode="External"/><Relationship Id="rId99" Type="http://schemas.openxmlformats.org/officeDocument/2006/relationships/hyperlink" Target="https://www.sciencedirect.com/science/article/pii/S0301421519306664" TargetMode="External"/><Relationship Id="rId101" Type="http://schemas.openxmlformats.org/officeDocument/2006/relationships/hyperlink" Target="https://www.sciencedirect.com/science/article/pii/S0301421519306664" TargetMode="External"/><Relationship Id="rId122" Type="http://schemas.openxmlformats.org/officeDocument/2006/relationships/hyperlink" Target="https://academic.oup.com/rfs/advance-article/doi/10.1093/rfs/hhad097/7564224" TargetMode="External"/><Relationship Id="rId143" Type="http://schemas.openxmlformats.org/officeDocument/2006/relationships/hyperlink" Target="http://econbus-papers.mines.edu/working-papers/wp201411.pdf" TargetMode="External"/><Relationship Id="rId164" Type="http://schemas.openxmlformats.org/officeDocument/2006/relationships/hyperlink" Target="https://www.tillvaxtanalys.se/publikationer/pm/pm/2022-03-22-effekter-av-elektrifiering-och-europeisering-av-elmarknaden.html" TargetMode="External"/><Relationship Id="rId185" Type="http://schemas.openxmlformats.org/officeDocument/2006/relationships/hyperlink" Target="https://www.sciencedirect.com/science/article/abs/pii/S0140988307001144" TargetMode="External"/><Relationship Id="rId9" Type="http://schemas.openxmlformats.org/officeDocument/2006/relationships/hyperlink" Target="https://www.sciencedirect.com/science/article/pii/S0301421517300022" TargetMode="External"/><Relationship Id="rId210" Type="http://schemas.openxmlformats.org/officeDocument/2006/relationships/hyperlink" Target="https://www.sciencedirect.com/science/article/pii/S1364032119307385" TargetMode="External"/><Relationship Id="rId26" Type="http://schemas.openxmlformats.org/officeDocument/2006/relationships/hyperlink" Target="https://www.aeaweb.org/articles?id=10.1257/pol.20170144" TargetMode="External"/><Relationship Id="rId231" Type="http://schemas.openxmlformats.org/officeDocument/2006/relationships/hyperlink" Target="https://www.sciencedirect.com/science/article/abs/pii/S0306919215000615" TargetMode="External"/><Relationship Id="rId252" Type="http://schemas.openxmlformats.org/officeDocument/2006/relationships/hyperlink" Target="https://www.sciencedirect.com/science/article/abs/pii/S0140988316302420" TargetMode="External"/><Relationship Id="rId273" Type="http://schemas.openxmlformats.org/officeDocument/2006/relationships/hyperlink" Target="https://gupea.ub.gu.se/bitstream/handle/2077/7411/gunwpe0274.pdf;jsessionid=46AFB6E15DCBAACD85BB4F28BB4B9BDD?sequence=4" TargetMode="External"/><Relationship Id="rId47" Type="http://schemas.openxmlformats.org/officeDocument/2006/relationships/hyperlink" Target="https://web.archive.org/web/20061011094444id_/http:/www.cts.ucl.ac.uk/tsu/papers/transprev243.pdf" TargetMode="External"/><Relationship Id="rId68" Type="http://schemas.openxmlformats.org/officeDocument/2006/relationships/hyperlink" Target="https://energiforskmedia.blob.core.windows.net/media/1195/laegre-intaekter-fraan-hoegre-priser-fjaerrsynsrapport-2009-5.pdf" TargetMode="External"/><Relationship Id="rId89" Type="http://schemas.openxmlformats.org/officeDocument/2006/relationships/hyperlink" Target="https://www.sciencedirect.com/science/article/pii/S0301421510008797" TargetMode="External"/><Relationship Id="rId112" Type="http://schemas.openxmlformats.org/officeDocument/2006/relationships/hyperlink" Target="https://www.sciencedirect.com/science/article/abs/pii/S014098831200299X" TargetMode="External"/><Relationship Id="rId133" Type="http://schemas.openxmlformats.org/officeDocument/2006/relationships/hyperlink" Target="https://www.sciencedirect.com/science/article/pii/S0140988397000133" TargetMode="External"/><Relationship Id="rId154" Type="http://schemas.openxmlformats.org/officeDocument/2006/relationships/hyperlink" Target="https://papers.ssrn.com/sol3/papers.cfm?abstract_id=2259658" TargetMode="External"/><Relationship Id="rId175" Type="http://schemas.openxmlformats.org/officeDocument/2006/relationships/hyperlink" Target="https://www.sciencedirect.com/science/article/abs/pii/S0301421520303803" TargetMode="External"/><Relationship Id="rId196" Type="http://schemas.openxmlformats.org/officeDocument/2006/relationships/hyperlink" Target="https://www.sciencedirect.com/science/article/abs/pii/S0301421515301221" TargetMode="External"/><Relationship Id="rId200" Type="http://schemas.openxmlformats.org/officeDocument/2006/relationships/hyperlink" Target="https://www.ssb.no/a/publikasjoner/pdf/DP/dp426.pdf" TargetMode="External"/><Relationship Id="rId16" Type="http://schemas.openxmlformats.org/officeDocument/2006/relationships/hyperlink" Target="https://www.jstor.org/stable/jtranseconpoli.49.1.0001" TargetMode="External"/><Relationship Id="rId221" Type="http://schemas.openxmlformats.org/officeDocument/2006/relationships/hyperlink" Target="https://www.sciencedirect.com/science/article/pii/S1361920921003746" TargetMode="External"/><Relationship Id="rId242" Type="http://schemas.openxmlformats.org/officeDocument/2006/relationships/hyperlink" Target="https://www.sciencedirect.com/science/article/pii/S0301421518305068" TargetMode="External"/><Relationship Id="rId263" Type="http://schemas.openxmlformats.org/officeDocument/2006/relationships/hyperlink" Target="https://web.archive.org/web/20061011094444id_/http:/www.cts.ucl.ac.uk/tsu/papers/transprev243.pdf" TargetMode="External"/><Relationship Id="rId284" Type="http://schemas.openxmlformats.org/officeDocument/2006/relationships/table" Target="../tables/table1.xml"/><Relationship Id="rId37" Type="http://schemas.openxmlformats.org/officeDocument/2006/relationships/hyperlink" Target="https://www.sciencedirect.com/science/article/abs/pii/S2212012218300054" TargetMode="External"/><Relationship Id="rId58" Type="http://schemas.openxmlformats.org/officeDocument/2006/relationships/hyperlink" Target="https://papers.ssrn.com/sol3/papers.cfm?abstract_id=2259658" TargetMode="External"/><Relationship Id="rId79" Type="http://schemas.openxmlformats.org/officeDocument/2006/relationships/hyperlink" Target="https://www.sciencedirect.com/science/article/abs/pii/S0301421511003843" TargetMode="External"/><Relationship Id="rId102" Type="http://schemas.openxmlformats.org/officeDocument/2006/relationships/hyperlink" Target="https://ruc.udc.es/dspace/bitstream/handle/2183/32241/Price_income_elasticity_natural_gas_demand_europe_effects_lockdowns_covid19.pdf?sequence=2&amp;isAllowed=y" TargetMode="External"/><Relationship Id="rId123" Type="http://schemas.openxmlformats.org/officeDocument/2006/relationships/hyperlink" Target="https://www.tandfonline.com/doi/abs/10.1080/15567249.2022.2053896" TargetMode="External"/><Relationship Id="rId144" Type="http://schemas.openxmlformats.org/officeDocument/2006/relationships/hyperlink" Target="http://econbus-papers.mines.edu/working-papers/wp201411.pdf" TargetMode="External"/><Relationship Id="rId90" Type="http://schemas.openxmlformats.org/officeDocument/2006/relationships/hyperlink" Target="https://www.aessweb.com/html/4444" TargetMode="External"/><Relationship Id="rId165" Type="http://schemas.openxmlformats.org/officeDocument/2006/relationships/hyperlink" Target="https://www.sciencedirect.com/science/article/abs/pii/S0306919215000615" TargetMode="External"/><Relationship Id="rId186" Type="http://schemas.openxmlformats.org/officeDocument/2006/relationships/hyperlink" Target="https://www.sciencedirect.com/science/article/abs/pii/S0140988307001144" TargetMode="External"/><Relationship Id="rId211" Type="http://schemas.openxmlformats.org/officeDocument/2006/relationships/hyperlink" Target="https://www.sciencedirect.com/science/article/pii/S1364032119307385" TargetMode="External"/><Relationship Id="rId232" Type="http://schemas.openxmlformats.org/officeDocument/2006/relationships/hyperlink" Target="https://www.sciencedirect.com/science/article/abs/pii/S030142150500251X" TargetMode="External"/><Relationship Id="rId253" Type="http://schemas.openxmlformats.org/officeDocument/2006/relationships/hyperlink" Target="https://www.sciencedirect.com/science/article/abs/pii/S0140988316302420" TargetMode="External"/><Relationship Id="rId274" Type="http://schemas.openxmlformats.org/officeDocument/2006/relationships/hyperlink" Target="https://gupea.ub.gu.se/bitstream/handle/2077/7411/gunwpe0274.pdf;jsessionid=46AFB6E15DCBAACD85BB4F28BB4B9BDD?sequence=4" TargetMode="External"/><Relationship Id="rId27" Type="http://schemas.openxmlformats.org/officeDocument/2006/relationships/hyperlink" Target="https://www.aeaweb.org/articles?id=10.1257/pol.20170144" TargetMode="External"/><Relationship Id="rId48" Type="http://schemas.openxmlformats.org/officeDocument/2006/relationships/hyperlink" Target="https://web.archive.org/web/20061011094444id_/http:/www.cts.ucl.ac.uk/tsu/papers/transprev243.pdf" TargetMode="External"/><Relationship Id="rId69" Type="http://schemas.openxmlformats.org/officeDocument/2006/relationships/hyperlink" Target="https://snsse.cdn.triggerfish.cloud/uploads/2020/02/flyget_och_foretagen.pdf" TargetMode="External"/><Relationship Id="rId113" Type="http://schemas.openxmlformats.org/officeDocument/2006/relationships/hyperlink" Target="https://www.sciencedirect.com/science/article/abs/pii/S014098831200299X" TargetMode="External"/><Relationship Id="rId134" Type="http://schemas.openxmlformats.org/officeDocument/2006/relationships/hyperlink" Target="https://www.sciencedirect.com/science/article/pii/S0140988397000133" TargetMode="External"/><Relationship Id="rId80" Type="http://schemas.openxmlformats.org/officeDocument/2006/relationships/hyperlink" Target="https://www.sciencedirect.com/science/article/abs/pii/S0301421511003843" TargetMode="External"/><Relationship Id="rId155" Type="http://schemas.openxmlformats.org/officeDocument/2006/relationships/hyperlink" Target="https://gupea.ub.gu.se/bitstream/handle/2077/7411/gunwpe0274.pdf;jsessionid=46AFB6E15DCBAACD85BB4F28BB4B9BDD?sequence=4" TargetMode="External"/><Relationship Id="rId176" Type="http://schemas.openxmlformats.org/officeDocument/2006/relationships/hyperlink" Target="https://www.sciencedirect.com/science/article/abs/pii/S0301421520303803" TargetMode="External"/><Relationship Id="rId197" Type="http://schemas.openxmlformats.org/officeDocument/2006/relationships/hyperlink" Target="https://www.sciencedirect.com/science/article/abs/pii/S0301421515301221" TargetMode="External"/><Relationship Id="rId201" Type="http://schemas.openxmlformats.org/officeDocument/2006/relationships/hyperlink" Target="https://www.ssb.no/a/publikasjoner/pdf/DP/dp426.pdf" TargetMode="External"/><Relationship Id="rId222" Type="http://schemas.openxmlformats.org/officeDocument/2006/relationships/hyperlink" Target="https://www.diva-portal.org/smash/get/diva2:779184/FULLTEXT01.pdf" TargetMode="External"/><Relationship Id="rId243" Type="http://schemas.openxmlformats.org/officeDocument/2006/relationships/hyperlink" Target="https://www.sciencedirect.com/science/article/pii/S0301421512004284" TargetMode="External"/><Relationship Id="rId264" Type="http://schemas.openxmlformats.org/officeDocument/2006/relationships/hyperlink" Target="https://www.nationalekonomi.se/wp-content/uploads/2018/03/46-2-mlgs.pdf" TargetMode="External"/><Relationship Id="rId285" Type="http://schemas.microsoft.com/office/2007/relationships/slicer" Target="../slicers/slicer1.xml"/><Relationship Id="rId17" Type="http://schemas.openxmlformats.org/officeDocument/2006/relationships/hyperlink" Target="https://www.jstor.org/stable/jtranseconpoli.49.1.0001" TargetMode="External"/><Relationship Id="rId38" Type="http://schemas.openxmlformats.org/officeDocument/2006/relationships/hyperlink" Target="https://www.sciencedirect.com/science/article/pii/S1361920921003746" TargetMode="External"/><Relationship Id="rId59" Type="http://schemas.openxmlformats.org/officeDocument/2006/relationships/hyperlink" Target="https://www.sciencedirect.com/science/article/abs/pii/S0301421510008797" TargetMode="External"/><Relationship Id="rId103" Type="http://schemas.openxmlformats.org/officeDocument/2006/relationships/hyperlink" Target="https://ruc.udc.es/dspace/bitstream/handle/2183/32241/Price_income_elasticity_natural_gas_demand_europe_effects_lockdowns_covid19.pdf?sequence=2&amp;isAllowed=y" TargetMode="External"/><Relationship Id="rId124" Type="http://schemas.openxmlformats.org/officeDocument/2006/relationships/hyperlink" Target="https://www.sciencedirect.com/science/article/pii/S014098830400012X" TargetMode="External"/><Relationship Id="rId70" Type="http://schemas.openxmlformats.org/officeDocument/2006/relationships/hyperlink" Target="https://urn.kb.se/resolve?urn=urn:nbn:se:naturvardsverket:diva-10132" TargetMode="External"/><Relationship Id="rId91" Type="http://schemas.openxmlformats.org/officeDocument/2006/relationships/hyperlink" Target="https://www.aessweb.com/html/4444" TargetMode="External"/><Relationship Id="rId145" Type="http://schemas.openxmlformats.org/officeDocument/2006/relationships/hyperlink" Target="https://www.sciencedirect.com/science/article/pii/S0965856420307606" TargetMode="External"/><Relationship Id="rId166" Type="http://schemas.openxmlformats.org/officeDocument/2006/relationships/hyperlink" Target="https://www.sciencedirect.com/science/article/pii/S0301421512004284" TargetMode="External"/><Relationship Id="rId187" Type="http://schemas.openxmlformats.org/officeDocument/2006/relationships/hyperlink" Target="https://www.sciencedirect.com/science/article/abs/pii/S0928765516302688" TargetMode="External"/><Relationship Id="rId1" Type="http://schemas.openxmlformats.org/officeDocument/2006/relationships/hyperlink" Target="https://www.sciencedirect.com/science/article/pii/S0301421517300022" TargetMode="External"/><Relationship Id="rId212" Type="http://schemas.openxmlformats.org/officeDocument/2006/relationships/hyperlink" Target="https://www.sciencedirect.com/science/article/pii/S1364032119307385" TargetMode="External"/><Relationship Id="rId233" Type="http://schemas.openxmlformats.org/officeDocument/2006/relationships/hyperlink" Target="https://www.sciencedirect.com/science/article/abs/pii/S0301421516307194" TargetMode="External"/><Relationship Id="rId254" Type="http://schemas.openxmlformats.org/officeDocument/2006/relationships/hyperlink" Target="https://www.sciencedirect.com/science/article/abs/pii/S0140988316302420" TargetMode="External"/><Relationship Id="rId28" Type="http://schemas.openxmlformats.org/officeDocument/2006/relationships/hyperlink" Target="https://bransch.trafikverket.se/contentassets/8a378cdce4f24e6cb2e2592e89e04632/beskrivning-av-scenarioverktyget_version-1.0.pdf" TargetMode="External"/><Relationship Id="rId49" Type="http://schemas.openxmlformats.org/officeDocument/2006/relationships/hyperlink" Target="https://papers.ssrn.com/sol3/papers.cfm?abstract_id=2078036" TargetMode="External"/><Relationship Id="rId114" Type="http://schemas.openxmlformats.org/officeDocument/2006/relationships/hyperlink" Target="https://www.sciencedirect.com/science/article/abs/pii/S014098831200299X" TargetMode="External"/><Relationship Id="rId275" Type="http://schemas.openxmlformats.org/officeDocument/2006/relationships/hyperlink" Target="https://www.sciencedirect.com/science/article/pii/S0301421512004284" TargetMode="External"/><Relationship Id="rId60" Type="http://schemas.openxmlformats.org/officeDocument/2006/relationships/hyperlink" Target="https://www.sciencedirect.com/science/article/pii/S0301421510008797" TargetMode="External"/><Relationship Id="rId81" Type="http://schemas.openxmlformats.org/officeDocument/2006/relationships/hyperlink" Target="https://www.sciencedirect.com/science/article/abs/pii/S0140988314002734" TargetMode="External"/><Relationship Id="rId135" Type="http://schemas.openxmlformats.org/officeDocument/2006/relationships/hyperlink" Target="https://www.sciencedirect.com/science/article/pii/S0140988322003176" TargetMode="External"/><Relationship Id="rId156" Type="http://schemas.openxmlformats.org/officeDocument/2006/relationships/hyperlink" Target="https://www.nature.com/articles/s41560-018-0175-3" TargetMode="External"/><Relationship Id="rId177" Type="http://schemas.openxmlformats.org/officeDocument/2006/relationships/hyperlink" Target="https://www.sciencedirect.com/science/article/abs/pii/S0301421520303803" TargetMode="External"/><Relationship Id="rId198" Type="http://schemas.openxmlformats.org/officeDocument/2006/relationships/hyperlink" Target="https://www.sciencedirect.com/science/article/abs/pii/S0301421515301221" TargetMode="External"/><Relationship Id="rId202" Type="http://schemas.openxmlformats.org/officeDocument/2006/relationships/hyperlink" Target="https://link.springer.com/article/10.1007/s11116-023-10431-y" TargetMode="External"/><Relationship Id="rId223" Type="http://schemas.openxmlformats.org/officeDocument/2006/relationships/hyperlink" Target="https://www.sciencedirect.com/science/article/abs/pii/S0094119018300779" TargetMode="External"/><Relationship Id="rId244" Type="http://schemas.openxmlformats.org/officeDocument/2006/relationships/hyperlink" Target="https://www.sciencedirect.com/science/article/pii/S0301421512004284" TargetMode="External"/><Relationship Id="rId18" Type="http://schemas.openxmlformats.org/officeDocument/2006/relationships/hyperlink" Target="https://www.jstor.org/stable/jtranseconpoli.49.1.0001" TargetMode="External"/><Relationship Id="rId39" Type="http://schemas.openxmlformats.org/officeDocument/2006/relationships/hyperlink" Target="https://eprints.gla.ac.uk/147931/8/147931.pdf" TargetMode="External"/><Relationship Id="rId265" Type="http://schemas.openxmlformats.org/officeDocument/2006/relationships/hyperlink" Target="https://web.archive.org/web/20061011094444id_/http:/www.cts.ucl.ac.uk/tsu/papers/transprev243.pdf" TargetMode="External"/><Relationship Id="rId286" Type="http://schemas.microsoft.com/office/2019/04/relationships/namedSheetView" Target="../namedSheetViews/namedSheetView1.xml"/><Relationship Id="rId50" Type="http://schemas.openxmlformats.org/officeDocument/2006/relationships/hyperlink" Target="https://www.sciencedirect.com/science/article/abs/pii/S0301421510008797" TargetMode="External"/><Relationship Id="rId104" Type="http://schemas.openxmlformats.org/officeDocument/2006/relationships/hyperlink" Target="https://www5.unine.ch/RePEc/ftp/irn/pdfs/WP18-03.pdf" TargetMode="External"/><Relationship Id="rId125" Type="http://schemas.openxmlformats.org/officeDocument/2006/relationships/hyperlink" Target="https://www.sciencedirect.com/science/article/pii/S0140988316302146" TargetMode="External"/><Relationship Id="rId146" Type="http://schemas.openxmlformats.org/officeDocument/2006/relationships/hyperlink" Target="https://www.jstor.org/stable/20053865?seq=2" TargetMode="External"/><Relationship Id="rId167" Type="http://schemas.openxmlformats.org/officeDocument/2006/relationships/hyperlink" Target="https://www.tillvaxtanalys.se/publikationer/pm/pm/2022-03-22-effekter-av-elektrifiering-och-europeisering-av-elmarknaden.html" TargetMode="External"/><Relationship Id="rId188" Type="http://schemas.openxmlformats.org/officeDocument/2006/relationships/hyperlink" Target="https://www.sciencedirect.com/science/article/abs/pii/S0140988316302420" TargetMode="External"/><Relationship Id="rId71" Type="http://schemas.openxmlformats.org/officeDocument/2006/relationships/hyperlink" Target="https://ethz.ch/content/dam/ethz/special-interest/mtec/cepe/energy-and-public-econ-dam/documents/people/nkumar/Filippini_Kumar_2020_AEL.pdf" TargetMode="External"/><Relationship Id="rId92" Type="http://schemas.openxmlformats.org/officeDocument/2006/relationships/hyperlink" Target="https://www.sciencedirect.com/science/article/abs/pii/S0301421520303803" TargetMode="External"/><Relationship Id="rId213" Type="http://schemas.openxmlformats.org/officeDocument/2006/relationships/hyperlink" Target="https://media.rff.org/documents/wp_21-33_tUca3j8.pdf" TargetMode="External"/><Relationship Id="rId234" Type="http://schemas.openxmlformats.org/officeDocument/2006/relationships/hyperlink" Target="https://www.sciencedirect.com/science/article/abs/pii/S0959652618323588?via%3Dihub" TargetMode="External"/><Relationship Id="rId2" Type="http://schemas.openxmlformats.org/officeDocument/2006/relationships/hyperlink" Target="https://www.jstor.org/stable/jtranseconpoli.49.1.0001" TargetMode="External"/><Relationship Id="rId29" Type="http://schemas.openxmlformats.org/officeDocument/2006/relationships/hyperlink" Target="https://www.econstor.eu/handle/10419/192237" TargetMode="External"/><Relationship Id="rId255" Type="http://schemas.openxmlformats.org/officeDocument/2006/relationships/hyperlink" Target="https://www.trafa.se/globalassets/rapporter/2018/rapport-2018_15-skatter-avgifter-och-stod-inom-transportomradet.pdf" TargetMode="External"/><Relationship Id="rId276" Type="http://schemas.openxmlformats.org/officeDocument/2006/relationships/hyperlink" Target="https://etrr.springeropen.com/articles/10.1186/s12544-020-00454-2" TargetMode="External"/><Relationship Id="rId40" Type="http://schemas.openxmlformats.org/officeDocument/2006/relationships/hyperlink" Target="https://www.tillvaxtanalys.se/publikationer/pm/pm/2022-03-22-effekter-av-elektrifiering-och-europeisering-av-elmarknaden.html" TargetMode="External"/><Relationship Id="rId115" Type="http://schemas.openxmlformats.org/officeDocument/2006/relationships/hyperlink" Target="https://www.sciencedirect.com/science/article/pii/S0166046219300237" TargetMode="External"/><Relationship Id="rId136" Type="http://schemas.openxmlformats.org/officeDocument/2006/relationships/hyperlink" Target="https://www.sciencedirect.com/science/article/pii/S0140988322003176" TargetMode="External"/><Relationship Id="rId157" Type="http://schemas.openxmlformats.org/officeDocument/2006/relationships/hyperlink" Target="http://www.istiee.unict.it/sites/default/files/files/ET_2023_93_8.pdf" TargetMode="External"/><Relationship Id="rId178" Type="http://schemas.openxmlformats.org/officeDocument/2006/relationships/hyperlink" Target="https://www.nature.com/articles/s41560-018-0175-3" TargetMode="External"/><Relationship Id="rId61" Type="http://schemas.openxmlformats.org/officeDocument/2006/relationships/hyperlink" Target="https://naturvardsverket.diva-portal.org/smash/get/diva2:1636781/FULLTEXT01.pdf" TargetMode="External"/><Relationship Id="rId82" Type="http://schemas.openxmlformats.org/officeDocument/2006/relationships/hyperlink" Target="https://www.sciencedirect.com/science/article/abs/pii/S0140988314002734" TargetMode="External"/><Relationship Id="rId199" Type="http://schemas.openxmlformats.org/officeDocument/2006/relationships/hyperlink" Target="https://www.sciencedirect.com/science/article/abs/pii/S0301421515301221" TargetMode="External"/><Relationship Id="rId203" Type="http://schemas.openxmlformats.org/officeDocument/2006/relationships/hyperlink" Target="https://www.diva-portal.org/smash/get/diva2:779184/FULLTEXT01.pdf" TargetMode="External"/><Relationship Id="rId19" Type="http://schemas.openxmlformats.org/officeDocument/2006/relationships/hyperlink" Target="https://digital.csic.es/handle/10261/223241" TargetMode="External"/><Relationship Id="rId224" Type="http://schemas.openxmlformats.org/officeDocument/2006/relationships/hyperlink" Target="https://www.sciencedirect.com/science/article/abs/pii/S0094119018300779" TargetMode="External"/><Relationship Id="rId245" Type="http://schemas.openxmlformats.org/officeDocument/2006/relationships/hyperlink" Target="https://www.sciencedirect.com/science/article/abs/pii/S0301421518305068" TargetMode="External"/><Relationship Id="rId266" Type="http://schemas.openxmlformats.org/officeDocument/2006/relationships/hyperlink" Target="https://www.sciencedirect.com/science/article/pii/S1366554501000199" TargetMode="External"/><Relationship Id="rId30" Type="http://schemas.openxmlformats.org/officeDocument/2006/relationships/hyperlink" Target="https://www.econstor.eu/handle/10419/192237" TargetMode="External"/><Relationship Id="rId105" Type="http://schemas.openxmlformats.org/officeDocument/2006/relationships/hyperlink" Target="https://www5.unine.ch/RePEc/ftp/irn/pdfs/WP18-03.pdf" TargetMode="External"/><Relationship Id="rId126" Type="http://schemas.openxmlformats.org/officeDocument/2006/relationships/hyperlink" Target="https://www.sciencedirect.com/science/article/pii/S0140988316302146" TargetMode="External"/><Relationship Id="rId147" Type="http://schemas.openxmlformats.org/officeDocument/2006/relationships/hyperlink" Target="https://www.jstor.org/stable/20053865?seq=2" TargetMode="External"/><Relationship Id="rId168" Type="http://schemas.openxmlformats.org/officeDocument/2006/relationships/hyperlink" Target="https://www.tillvaxtanalys.se/publikationer/pm/pm/2022-03-22-effekter-av-elektrifiering-och-europeisering-av-elmarknaden.html" TargetMode="External"/><Relationship Id="rId51" Type="http://schemas.openxmlformats.org/officeDocument/2006/relationships/hyperlink" Target="https://www.jstor.org/stable/24396297" TargetMode="External"/><Relationship Id="rId72" Type="http://schemas.openxmlformats.org/officeDocument/2006/relationships/hyperlink" Target="https://www.sciencedirect.com/science/article/pii/S1364032119307385" TargetMode="External"/><Relationship Id="rId93" Type="http://schemas.openxmlformats.org/officeDocument/2006/relationships/hyperlink" Target="https://www.sciencedirect.com/science/article/pii/S0956053X19300960" TargetMode="External"/><Relationship Id="rId189" Type="http://schemas.openxmlformats.org/officeDocument/2006/relationships/hyperlink" Target="https://www.sciencedirect.com/science/article/abs/pii/S0140988316302420" TargetMode="External"/><Relationship Id="rId3" Type="http://schemas.openxmlformats.org/officeDocument/2006/relationships/hyperlink" Target="https://gupea.ub.gu.se/bitstream/handle/2077/7411/gunwpe0274.pdf;jsessionid=46AFB6E15DCBAACD85BB4F28BB4B9BDD?sequence=4" TargetMode="External"/><Relationship Id="rId214" Type="http://schemas.openxmlformats.org/officeDocument/2006/relationships/hyperlink" Target="https://www.nationalekonomi.se/wp-content/uploads/2018/03/46-2-mlgs.pdf" TargetMode="External"/><Relationship Id="rId235" Type="http://schemas.openxmlformats.org/officeDocument/2006/relationships/hyperlink" Target="https://eprints.gla.ac.uk/147931/8/147931.pdf" TargetMode="External"/><Relationship Id="rId256" Type="http://schemas.openxmlformats.org/officeDocument/2006/relationships/hyperlink" Target="https://www.trafa.se/globalassets/rapporter/2018/rapport-2018_15-skatter-avgifter-och-stod-inom-transportomradet.pdf" TargetMode="External"/><Relationship Id="rId277" Type="http://schemas.openxmlformats.org/officeDocument/2006/relationships/hyperlink" Target="https://etrr.springeropen.com/articles/10.1186/s12544-020-00454-2" TargetMode="External"/><Relationship Id="rId116" Type="http://schemas.openxmlformats.org/officeDocument/2006/relationships/hyperlink" Target="https://www.trafa.se/globalassets/rapporter/2018/rapport-2018_15-skatter-avgifter-och-stod-inom-transportomradet.pdf" TargetMode="External"/><Relationship Id="rId137" Type="http://schemas.openxmlformats.org/officeDocument/2006/relationships/hyperlink" Target="https://www.sciencedirect.com/science/article/pii/S0140988318302718" TargetMode="External"/><Relationship Id="rId158" Type="http://schemas.openxmlformats.org/officeDocument/2006/relationships/hyperlink" Target="https://www.sciencedirect.com/science/article/pii/S0140988311002040" TargetMode="External"/><Relationship Id="rId20" Type="http://schemas.openxmlformats.org/officeDocument/2006/relationships/hyperlink" Target="https://hal-enpc.archives-ouvertes.fr/hal-01985269/document" TargetMode="External"/><Relationship Id="rId41" Type="http://schemas.openxmlformats.org/officeDocument/2006/relationships/hyperlink" Target="https://www.sciencedirect.com/science/article/pii/S0301421518304282" TargetMode="External"/><Relationship Id="rId62" Type="http://schemas.openxmlformats.org/officeDocument/2006/relationships/hyperlink" Target="https://www.nature.com/articles/s41560-018-0175-3" TargetMode="External"/><Relationship Id="rId83" Type="http://schemas.openxmlformats.org/officeDocument/2006/relationships/hyperlink" Target="https://www.sciencedirect.com/science/article/pii/S0140988305000848" TargetMode="External"/><Relationship Id="rId179" Type="http://schemas.openxmlformats.org/officeDocument/2006/relationships/hyperlink" Target="https://www.sciencedirect.com/science/article/abs/pii/S0301421513008884" TargetMode="External"/><Relationship Id="rId190" Type="http://schemas.openxmlformats.org/officeDocument/2006/relationships/hyperlink" Target="https://www.jstor.org/stable/pdf/41323168.pdf?casa_token=BbjRzQBYF5gAAAAA:9y76Ly7Z8HnY58n-x8ThaVmGIgOYqa1Ruy2GvKYIZzKHzPnO_rtNLxmfNlc-gJtFgbD0JRwZfRBbBns9Cv9KToDY5yLvDdHe2wvH0C3UoGDhoxVfn99Sfg" TargetMode="External"/><Relationship Id="rId204" Type="http://schemas.openxmlformats.org/officeDocument/2006/relationships/hyperlink" Target="https://agupubs.onlinelibrary.wiley.com/doi/abs/10.1029/1999WR900219" TargetMode="External"/><Relationship Id="rId225" Type="http://schemas.openxmlformats.org/officeDocument/2006/relationships/hyperlink" Target="https://www.sciencedirect.com/science/article/abs/pii/S0094119018300779" TargetMode="External"/><Relationship Id="rId246" Type="http://schemas.openxmlformats.org/officeDocument/2006/relationships/hyperlink" Target="https://www.sciencedirect.com/science/article/pii/S0301421518305068" TargetMode="External"/><Relationship Id="rId267" Type="http://schemas.openxmlformats.org/officeDocument/2006/relationships/hyperlink" Target="https://www.sciencedirect.com/science/article/abs/pii/S1366554501000199" TargetMode="External"/><Relationship Id="rId106" Type="http://schemas.openxmlformats.org/officeDocument/2006/relationships/hyperlink" Target="https://ntnuopen.ntnu.no/ntnu-xmlui/bitstream/handle/11250/2644848/Hofmann%252C%2BLindberg%2B-%2B2019.pdf?sequence=2" TargetMode="External"/><Relationship Id="rId127" Type="http://schemas.openxmlformats.org/officeDocument/2006/relationships/hyperlink" Target="https://www.sciencedirect.com/science/article/abs/pii/S0160738314001145?via%3Dihub" TargetMode="External"/><Relationship Id="rId10" Type="http://schemas.openxmlformats.org/officeDocument/2006/relationships/hyperlink" Target="https://www.sciencedirect.com/science/article/pii/S0301421517300022" TargetMode="External"/><Relationship Id="rId31" Type="http://schemas.openxmlformats.org/officeDocument/2006/relationships/hyperlink" Target="https://www.sciencedirect.com/science/article/pii/S0140988300000785" TargetMode="External"/><Relationship Id="rId52" Type="http://schemas.openxmlformats.org/officeDocument/2006/relationships/hyperlink" Target="http://www.istiee.unict.it/sites/default/files/files/ET_2023_93_8.pdf" TargetMode="External"/><Relationship Id="rId73" Type="http://schemas.openxmlformats.org/officeDocument/2006/relationships/hyperlink" Target="https://www.sciencedirect.com/science/article/pii/S1364032119307385" TargetMode="External"/><Relationship Id="rId94" Type="http://schemas.openxmlformats.org/officeDocument/2006/relationships/hyperlink" Target="https://papers.ssrn.com/sol3/papers.cfm?abstract_id=3194465" TargetMode="External"/><Relationship Id="rId148" Type="http://schemas.openxmlformats.org/officeDocument/2006/relationships/hyperlink" Target="https://www.jstor.org/stable/20053865?seq=2" TargetMode="External"/><Relationship Id="rId169" Type="http://schemas.openxmlformats.org/officeDocument/2006/relationships/hyperlink" Target="https://papers.ssrn.com/sol3/papers.cfm?abstract_id=4154084" TargetMode="External"/><Relationship Id="rId4" Type="http://schemas.openxmlformats.org/officeDocument/2006/relationships/hyperlink" Target="https://www.sciencedirect.com/science/article/pii/S0928765514000803" TargetMode="External"/><Relationship Id="rId180" Type="http://schemas.openxmlformats.org/officeDocument/2006/relationships/hyperlink" Target="https://www.sciencedirect.com/science/article/abs/pii/S0301421513008884" TargetMode="External"/><Relationship Id="rId215" Type="http://schemas.openxmlformats.org/officeDocument/2006/relationships/hyperlink" Target="http://www.istiee.unict.it/sites/default/files/files/ET_2023_93_8.pdf" TargetMode="External"/><Relationship Id="rId236" Type="http://schemas.openxmlformats.org/officeDocument/2006/relationships/hyperlink" Target="https://www.tandfonline.com/doi/full/10.1080/15567249.2022.2053896" TargetMode="External"/><Relationship Id="rId257" Type="http://schemas.openxmlformats.org/officeDocument/2006/relationships/hyperlink" Target="https://www.trafa.se/globalassets/rapporter/2018/rapport-2018_15-skatter-avgifter-och-stod-inom-transportomradet.pdf" TargetMode="External"/><Relationship Id="rId278" Type="http://schemas.openxmlformats.org/officeDocument/2006/relationships/hyperlink" Target="https://etrr.springeropen.com/articles/10.1186/s12544-020-00454-2" TargetMode="External"/><Relationship Id="rId42" Type="http://schemas.openxmlformats.org/officeDocument/2006/relationships/hyperlink" Target="https://www.sciencedirect.com/science/article/pii/S0140988317301822" TargetMode="External"/><Relationship Id="rId84" Type="http://schemas.openxmlformats.org/officeDocument/2006/relationships/hyperlink" Target="https://www.sciencedirect.com/science/article/pii/S0301421512004284" TargetMode="External"/><Relationship Id="rId138" Type="http://schemas.openxmlformats.org/officeDocument/2006/relationships/hyperlink" Target="https://www.sciencedirect.com/science/article/abs/pii/S0928765516301828" TargetMode="External"/><Relationship Id="rId191" Type="http://schemas.openxmlformats.org/officeDocument/2006/relationships/hyperlink" Target="https://www.jstor.org/stable/pdf/41323168.pdf?casa_token=BbjRzQBYF5gAAAAA:9y76Ly7Z8HnY58n-x8ThaVmGIgOYqa1Ruy2GvKYIZzKHzPnO_rtNLxmfNlc-gJtFgbD0JRwZfRBbBns9Cv9KToDY5yLvDdHe2wvH0C3UoGDhoxVfn99Sfg" TargetMode="External"/><Relationship Id="rId205" Type="http://schemas.openxmlformats.org/officeDocument/2006/relationships/hyperlink" Target="https://agupubs.onlinelibrary.wiley.com/doi/abs/10.1029/1999WR900219" TargetMode="External"/><Relationship Id="rId247" Type="http://schemas.openxmlformats.org/officeDocument/2006/relationships/hyperlink" Target="https://www.sciencedirect.com/science/article/pii/S0301421518305068" TargetMode="External"/><Relationship Id="rId107" Type="http://schemas.openxmlformats.org/officeDocument/2006/relationships/hyperlink" Target="https://www.sciencedirect.com/science/article/pii/S0967070X2100055X?via%3Dihub" TargetMode="External"/><Relationship Id="rId11" Type="http://schemas.openxmlformats.org/officeDocument/2006/relationships/hyperlink" Target="https://www.sciencedirect.com/science/article/pii/S0301421517300022" TargetMode="External"/><Relationship Id="rId53" Type="http://schemas.openxmlformats.org/officeDocument/2006/relationships/hyperlink" Target="https://papers.ssrn.com/sol3/papers.cfm?abstract_id=2259658" TargetMode="External"/><Relationship Id="rId149" Type="http://schemas.openxmlformats.org/officeDocument/2006/relationships/hyperlink" Target="https://www.jstor.org/stable/20053865?seq=2" TargetMode="External"/><Relationship Id="rId95" Type="http://schemas.openxmlformats.org/officeDocument/2006/relationships/hyperlink" Target="https://www.persee.fr/doc/estat_0336-1454_2019_num_513_1_10921" TargetMode="External"/><Relationship Id="rId160" Type="http://schemas.openxmlformats.org/officeDocument/2006/relationships/hyperlink" Target="https://www.sciencedirect.com/science/article/pii/S1366554501000199" TargetMode="External"/><Relationship Id="rId216" Type="http://schemas.openxmlformats.org/officeDocument/2006/relationships/hyperlink" Target="https://www.tillvaxtanalys.se/publikationer/pm/pm/2022-03-22-effekter-av-elektrifiering-och-europeisering-av-elmarknaden.html" TargetMode="External"/><Relationship Id="rId258" Type="http://schemas.openxmlformats.org/officeDocument/2006/relationships/hyperlink" Target="https://www.trafa.se/globalassets/rapporter/2018/rapport-2018_15-skatter-avgifter-och-stod-inom-transportomradet.pdf" TargetMode="External"/><Relationship Id="rId22" Type="http://schemas.openxmlformats.org/officeDocument/2006/relationships/hyperlink" Target="https://gupea.ub.gu.se/bitstream/handle/2077/7411/gunwpe0274.pdf;jsessionid=46AFB6E15DCBAACD85BB4F28BB4B9BDD?sequence=1" TargetMode="External"/><Relationship Id="rId64" Type="http://schemas.openxmlformats.org/officeDocument/2006/relationships/hyperlink" Target="https://www.sciencedirect.com/science/article/pii/S0965856420307606" TargetMode="External"/><Relationship Id="rId118" Type="http://schemas.openxmlformats.org/officeDocument/2006/relationships/hyperlink" Target="https://www.sciencedirect.com/science/article/pii/S0965856416000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08024-C4CD-4D62-B527-239326A28549}">
  <dimension ref="A1"/>
  <sheetViews>
    <sheetView workbookViewId="0">
      <selection activeCell="Y24" sqref="Y24"/>
    </sheetView>
  </sheetViews>
  <sheetFormatPr defaultColWidth="9.140625" defaultRowHeight="15" x14ac:dyDescent="0.25"/>
  <cols>
    <col min="1" max="16384" width="9.1406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9F42-CA56-4D2C-88CA-D67F2E8DDB40}">
  <dimension ref="A1:DU309"/>
  <sheetViews>
    <sheetView tabSelected="1" topLeftCell="A108" zoomScale="90" zoomScaleNormal="90" workbookViewId="0">
      <selection activeCell="L14" sqref="L14"/>
    </sheetView>
  </sheetViews>
  <sheetFormatPr defaultRowHeight="15" x14ac:dyDescent="0.25"/>
  <cols>
    <col min="1" max="1" width="38.7109375" bestFit="1" customWidth="1"/>
    <col min="2" max="2" width="42.7109375" bestFit="1" customWidth="1"/>
    <col min="3" max="3" width="24" customWidth="1"/>
    <col min="4" max="4" width="16.140625" bestFit="1" customWidth="1"/>
    <col min="5" max="5" width="24.7109375" bestFit="1" customWidth="1"/>
    <col min="6" max="6" width="27.140625" customWidth="1"/>
    <col min="7" max="7" width="17.28515625" style="11" bestFit="1" customWidth="1"/>
    <col min="8" max="8" width="10.28515625" style="11" hidden="1" customWidth="1"/>
    <col min="9" max="9" width="7.5703125" style="11" hidden="1" customWidth="1"/>
    <col min="10" max="10" width="14" style="11" customWidth="1"/>
    <col min="11" max="11" width="51.140625" customWidth="1"/>
    <col min="12" max="12" width="22.42578125" customWidth="1"/>
    <col min="13" max="13" width="15.7109375" customWidth="1"/>
    <col min="14" max="14" width="13.42578125" customWidth="1"/>
    <col min="15" max="15" width="47.7109375" customWidth="1"/>
    <col min="17" max="17" width="23.140625" style="11" customWidth="1"/>
    <col min="18" max="18" width="40.85546875" customWidth="1"/>
    <col min="19" max="19" width="23.28515625" customWidth="1"/>
    <col min="20" max="20" width="91" customWidth="1"/>
    <col min="21" max="29" width="15.5703125" hidden="1" customWidth="1"/>
    <col min="30" max="51" width="16.5703125" hidden="1" customWidth="1"/>
    <col min="52" max="52" width="8.7109375" hidden="1" customWidth="1"/>
    <col min="53" max="53" width="9.5703125" customWidth="1"/>
    <col min="54" max="54" width="6.28515625" customWidth="1"/>
  </cols>
  <sheetData>
    <row r="1" spans="1:55" x14ac:dyDescent="0.25">
      <c r="A1" s="1"/>
      <c r="B1" s="1"/>
      <c r="C1" s="1"/>
      <c r="D1" s="1"/>
      <c r="E1" s="1"/>
      <c r="F1" s="1"/>
      <c r="G1" s="2"/>
      <c r="H1" s="2"/>
      <c r="I1" s="2"/>
      <c r="J1" s="2"/>
      <c r="K1" s="1"/>
      <c r="L1" s="1"/>
      <c r="M1" s="1"/>
      <c r="N1" s="1"/>
      <c r="O1" s="1"/>
      <c r="P1" s="1"/>
      <c r="Q1" s="2"/>
      <c r="R1" s="1"/>
      <c r="S1" s="1"/>
      <c r="T1" s="1"/>
    </row>
    <row r="2" spans="1:55" x14ac:dyDescent="0.25">
      <c r="A2" s="1"/>
      <c r="B2" s="1"/>
      <c r="C2" s="1"/>
      <c r="D2" s="1"/>
      <c r="E2" s="1"/>
      <c r="F2" s="1"/>
      <c r="G2" s="2"/>
      <c r="H2" s="2"/>
      <c r="I2" s="2"/>
      <c r="J2" s="2"/>
      <c r="K2" s="1"/>
      <c r="L2" s="1"/>
      <c r="M2" s="1"/>
      <c r="N2" s="1"/>
      <c r="O2" s="1"/>
      <c r="P2" s="1"/>
      <c r="Q2" s="2"/>
      <c r="R2" s="1"/>
      <c r="S2" s="1"/>
      <c r="T2" s="1"/>
    </row>
    <row r="3" spans="1:55" x14ac:dyDescent="0.25">
      <c r="A3" s="1"/>
      <c r="B3" s="1"/>
      <c r="C3" s="1"/>
      <c r="D3" s="1"/>
      <c r="E3" s="1"/>
      <c r="F3" s="1"/>
      <c r="G3" s="2"/>
      <c r="H3" s="2"/>
      <c r="I3" s="2"/>
      <c r="J3" s="2"/>
      <c r="K3" s="1"/>
      <c r="L3" s="1"/>
      <c r="M3" s="1"/>
      <c r="N3" s="1"/>
      <c r="O3" s="1"/>
      <c r="P3" s="1"/>
      <c r="Q3" s="2"/>
      <c r="R3" s="1"/>
      <c r="S3" s="1"/>
      <c r="T3" s="1"/>
    </row>
    <row r="4" spans="1:55" x14ac:dyDescent="0.25">
      <c r="A4" s="1"/>
      <c r="B4" s="1"/>
      <c r="C4" s="1"/>
      <c r="D4" s="1"/>
      <c r="E4" s="1"/>
      <c r="F4" s="1"/>
      <c r="G4" s="2"/>
      <c r="H4" s="2"/>
      <c r="I4" s="2"/>
      <c r="J4" s="2"/>
      <c r="K4" s="1"/>
      <c r="L4" s="1"/>
      <c r="M4" s="1"/>
      <c r="N4" s="1"/>
      <c r="O4" s="1"/>
      <c r="P4" s="1"/>
      <c r="Q4" s="2"/>
      <c r="R4" s="1"/>
      <c r="S4" s="1"/>
      <c r="T4" s="1"/>
    </row>
    <row r="5" spans="1:55" x14ac:dyDescent="0.25">
      <c r="A5" s="1"/>
      <c r="B5" s="1"/>
      <c r="C5" s="1"/>
      <c r="D5" s="1"/>
      <c r="E5" s="1"/>
      <c r="F5" s="1"/>
      <c r="G5" s="2"/>
      <c r="H5" s="2"/>
      <c r="I5" s="2"/>
      <c r="J5" s="2"/>
      <c r="K5" s="1"/>
      <c r="L5" s="1"/>
      <c r="M5" s="1"/>
      <c r="N5" s="1"/>
      <c r="O5" s="1"/>
      <c r="P5" s="1"/>
      <c r="Q5" s="2"/>
      <c r="R5" s="1"/>
      <c r="S5" s="1"/>
      <c r="T5" s="1"/>
    </row>
    <row r="6" spans="1:55" x14ac:dyDescent="0.25">
      <c r="A6" s="1"/>
      <c r="B6" s="1"/>
      <c r="C6" s="1"/>
      <c r="D6" s="1"/>
      <c r="E6" s="1"/>
      <c r="F6" s="1"/>
      <c r="G6" s="2"/>
      <c r="H6" s="2"/>
      <c r="I6" s="2"/>
      <c r="J6" s="2"/>
      <c r="K6" s="1"/>
      <c r="L6" s="1"/>
      <c r="M6" s="1"/>
      <c r="N6" s="1"/>
      <c r="O6" s="1"/>
      <c r="P6" s="1"/>
      <c r="Q6" s="2"/>
      <c r="R6" s="1"/>
      <c r="S6" s="1"/>
      <c r="T6" s="1"/>
    </row>
    <row r="7" spans="1:55" x14ac:dyDescent="0.25">
      <c r="A7" s="1"/>
      <c r="B7" s="1"/>
      <c r="C7" s="1"/>
      <c r="D7" s="1"/>
      <c r="E7" s="1"/>
      <c r="F7" s="1"/>
      <c r="G7" s="2"/>
      <c r="H7" s="2"/>
      <c r="I7" s="2"/>
      <c r="J7" s="2"/>
      <c r="K7" s="1"/>
      <c r="L7" s="1"/>
      <c r="M7" s="1"/>
      <c r="N7" s="1"/>
      <c r="O7" s="1"/>
      <c r="P7" s="1"/>
      <c r="Q7" s="2"/>
      <c r="R7" s="1"/>
      <c r="S7" s="1"/>
      <c r="T7" s="1"/>
      <c r="BC7" s="18"/>
    </row>
    <row r="8" spans="1:55" ht="15.75" x14ac:dyDescent="0.25">
      <c r="A8" s="1"/>
      <c r="B8" s="1"/>
      <c r="C8" s="1"/>
      <c r="D8" s="1"/>
      <c r="E8" s="1"/>
      <c r="F8" s="16" t="s">
        <v>0</v>
      </c>
      <c r="G8" s="2"/>
      <c r="H8" s="2"/>
      <c r="I8" s="2"/>
      <c r="J8" s="2"/>
      <c r="K8" s="1"/>
      <c r="L8" s="1"/>
      <c r="M8" s="1"/>
      <c r="N8" s="1"/>
      <c r="O8" s="1"/>
      <c r="P8" s="1"/>
      <c r="Q8" s="2"/>
      <c r="R8" s="1"/>
      <c r="S8" s="1"/>
      <c r="T8" s="1"/>
      <c r="BC8" s="18"/>
    </row>
    <row r="9" spans="1:55" x14ac:dyDescent="0.25">
      <c r="A9" s="1"/>
      <c r="B9" s="1"/>
      <c r="C9" s="1"/>
      <c r="D9" s="1"/>
      <c r="E9" s="1"/>
      <c r="F9" s="3" t="str">
        <f>CONCATENATE("Min: ",FIXED(SUBTOTAL(5,H24:H309),2))</f>
        <v>Min: -90,00</v>
      </c>
      <c r="G9" s="2"/>
      <c r="H9" s="2"/>
      <c r="I9" s="2"/>
      <c r="J9" s="2"/>
      <c r="K9" s="1"/>
      <c r="L9" s="1"/>
      <c r="M9" s="1"/>
      <c r="N9" s="1"/>
      <c r="O9" s="1"/>
      <c r="P9" s="1"/>
      <c r="Q9" s="2"/>
      <c r="R9" s="1"/>
      <c r="S9" s="1"/>
      <c r="T9" s="1"/>
      <c r="BC9" s="18"/>
    </row>
    <row r="10" spans="1:55" x14ac:dyDescent="0.25">
      <c r="A10" s="1"/>
      <c r="B10" s="1"/>
      <c r="C10" s="1"/>
      <c r="D10" s="1"/>
      <c r="E10" s="1"/>
      <c r="F10" s="3" t="str">
        <f>CONCATENATE("Max: ",FIXED(SUBTOTAL(4,I24:I309),2))</f>
        <v>Max: 14,00</v>
      </c>
      <c r="G10" s="2"/>
      <c r="H10" s="2"/>
      <c r="I10" s="2"/>
      <c r="J10" s="2"/>
      <c r="K10" s="1"/>
      <c r="L10" s="1"/>
      <c r="M10" s="1"/>
      <c r="N10" s="1"/>
      <c r="O10" s="1"/>
      <c r="P10" s="1"/>
      <c r="Q10" s="2"/>
      <c r="R10" s="1"/>
      <c r="S10" s="1"/>
      <c r="T10" s="1"/>
      <c r="BC10" s="18"/>
    </row>
    <row r="11" spans="1:55" x14ac:dyDescent="0.25">
      <c r="A11" s="1"/>
      <c r="B11" s="1"/>
      <c r="C11" s="1"/>
      <c r="D11" s="1"/>
      <c r="E11" s="1"/>
      <c r="F11" s="3" t="str">
        <f>CONCATENATE("Medel : ",FIXED(_xlfn.AGGREGATE(1,1,Tabell1533[[Intervall övr 1]:[Int max]])))</f>
        <v>Medel : -0,47</v>
      </c>
      <c r="G11" s="2"/>
      <c r="H11" s="2"/>
      <c r="I11" s="2"/>
      <c r="J11" s="2"/>
      <c r="K11" s="1"/>
      <c r="L11" s="1"/>
      <c r="M11" s="1"/>
      <c r="N11" s="1"/>
      <c r="O11" s="1"/>
      <c r="P11" s="1"/>
      <c r="Q11" s="2"/>
      <c r="R11" s="1"/>
      <c r="S11" s="1"/>
      <c r="T11" s="1"/>
      <c r="BC11" s="18"/>
    </row>
    <row r="12" spans="1:55" x14ac:dyDescent="0.25">
      <c r="A12" s="1"/>
      <c r="B12" s="1"/>
      <c r="C12" s="1"/>
      <c r="D12" s="1"/>
      <c r="E12" s="1"/>
      <c r="F12" s="3" t="str">
        <f>CONCATENATE("Median : ",FIXED(_xlfn.AGGREGATE(12,1,Tabell1533[[Intervall övr 1]:[Int max]])))</f>
        <v>Median : -0,21</v>
      </c>
      <c r="G12" s="2"/>
      <c r="H12" s="2"/>
      <c r="I12" s="2"/>
      <c r="J12" s="2"/>
      <c r="K12" s="1"/>
      <c r="L12" s="1"/>
      <c r="M12" s="1"/>
      <c r="N12" s="1"/>
      <c r="O12" s="1"/>
      <c r="P12" s="1"/>
      <c r="Q12" s="2"/>
      <c r="R12" s="1"/>
      <c r="S12" s="1"/>
      <c r="T12" s="1"/>
      <c r="BC12" s="18"/>
    </row>
    <row r="13" spans="1:55" x14ac:dyDescent="0.25">
      <c r="A13" s="1"/>
      <c r="B13" s="1"/>
      <c r="C13" s="1"/>
      <c r="D13" s="1"/>
      <c r="E13" s="1"/>
      <c r="F13" s="3" t="str">
        <f>CONCATENATE("Standardavvikelse : ",FIXED(_xlfn.AGGREGATE(7,1,Tabell1533[[Intervall övr 1]:[Int max]])))</f>
        <v>Standardavvikelse : 4,49</v>
      </c>
      <c r="G13" s="4"/>
      <c r="H13" s="2"/>
      <c r="I13" s="2"/>
      <c r="J13" s="2"/>
      <c r="K13" s="1"/>
      <c r="L13" s="1"/>
      <c r="M13" s="1"/>
      <c r="N13" s="1"/>
      <c r="O13" s="1"/>
      <c r="P13" s="1"/>
      <c r="Q13" s="2"/>
      <c r="R13" s="1"/>
      <c r="S13" s="1"/>
      <c r="T13" s="1"/>
      <c r="BC13" s="18"/>
    </row>
    <row r="14" spans="1:55" x14ac:dyDescent="0.25">
      <c r="A14" s="1"/>
      <c r="B14" s="1"/>
      <c r="C14" s="1"/>
      <c r="D14" s="1"/>
      <c r="E14" s="1"/>
      <c r="F14" s="5" t="str">
        <f>CONCATENATE("Antal skattningar: ",SUBTOTAL(2,H24:H309))</f>
        <v>Antal skattningar: 286</v>
      </c>
      <c r="G14" s="2"/>
      <c r="H14" s="2"/>
      <c r="I14" s="2"/>
      <c r="J14" s="2"/>
      <c r="K14" s="1"/>
      <c r="L14" s="1"/>
      <c r="M14" s="1"/>
      <c r="N14" s="1"/>
      <c r="O14" s="1"/>
      <c r="P14" s="1"/>
      <c r="Q14" s="2"/>
      <c r="R14" s="1"/>
      <c r="S14" s="1"/>
      <c r="T14" s="1"/>
      <c r="BC14" s="18"/>
    </row>
    <row r="15" spans="1:55" x14ac:dyDescent="0.25">
      <c r="A15" s="1"/>
      <c r="B15" s="1"/>
      <c r="C15" s="1"/>
      <c r="D15" s="1"/>
      <c r="E15" s="1"/>
      <c r="G15" s="2"/>
      <c r="H15" s="2"/>
      <c r="I15" s="2"/>
      <c r="J15" s="2"/>
      <c r="K15" s="1"/>
      <c r="L15" s="1"/>
      <c r="M15" s="1"/>
      <c r="N15" s="1"/>
      <c r="O15" s="1"/>
      <c r="P15" s="1"/>
      <c r="Q15" s="2"/>
      <c r="R15" s="1"/>
      <c r="S15" s="1"/>
      <c r="T15" s="1"/>
      <c r="BC15" s="18"/>
    </row>
    <row r="16" spans="1:55" x14ac:dyDescent="0.25">
      <c r="A16" s="1"/>
      <c r="B16" s="1"/>
      <c r="C16" s="1"/>
      <c r="D16" s="1"/>
      <c r="E16" s="1"/>
      <c r="F16" s="1"/>
      <c r="G16" s="2"/>
      <c r="H16" s="2"/>
      <c r="I16" s="2"/>
      <c r="J16" s="2"/>
      <c r="K16" s="1"/>
      <c r="L16" s="1"/>
      <c r="M16" s="1"/>
      <c r="N16" s="1"/>
      <c r="O16" s="1"/>
      <c r="P16" s="1"/>
      <c r="Q16" s="2"/>
      <c r="R16" s="1"/>
      <c r="S16" s="1"/>
      <c r="T16" s="1"/>
      <c r="BC16" s="18"/>
    </row>
    <row r="17" spans="1:125" x14ac:dyDescent="0.25">
      <c r="A17" s="1"/>
      <c r="B17" s="1"/>
      <c r="C17" s="1"/>
      <c r="D17" s="1"/>
      <c r="E17" s="1"/>
      <c r="F17" s="1"/>
      <c r="G17" s="2"/>
      <c r="H17" s="2"/>
      <c r="I17" s="2"/>
      <c r="J17" s="2"/>
      <c r="K17" s="1"/>
      <c r="L17" s="1"/>
      <c r="M17" s="1"/>
      <c r="N17" s="1"/>
      <c r="O17" s="1"/>
      <c r="P17" s="1"/>
      <c r="Q17" s="2"/>
      <c r="R17" s="1"/>
      <c r="S17" s="1"/>
      <c r="T17" s="1"/>
      <c r="BC17" s="18"/>
    </row>
    <row r="18" spans="1:125" x14ac:dyDescent="0.25">
      <c r="A18" s="1"/>
      <c r="B18" s="1"/>
      <c r="C18" s="1"/>
      <c r="D18" s="1"/>
      <c r="E18" s="1"/>
      <c r="F18" s="1"/>
      <c r="G18" s="2"/>
      <c r="H18" s="2"/>
      <c r="I18" s="2"/>
      <c r="J18" s="2"/>
      <c r="K18" s="1"/>
      <c r="L18" s="1"/>
      <c r="M18" s="1"/>
      <c r="N18" s="1"/>
      <c r="O18" s="1"/>
      <c r="P18" s="1"/>
      <c r="Q18" s="2"/>
      <c r="R18" s="1"/>
      <c r="S18" s="1"/>
      <c r="T18" s="1"/>
      <c r="BC18" s="18"/>
    </row>
    <row r="19" spans="1:125" x14ac:dyDescent="0.25">
      <c r="A19" s="1"/>
      <c r="B19" s="1"/>
      <c r="C19" s="1"/>
      <c r="D19" s="1"/>
      <c r="E19" s="1"/>
      <c r="F19" s="1"/>
      <c r="G19" s="2"/>
      <c r="H19" s="2"/>
      <c r="I19" s="2"/>
      <c r="J19" s="2"/>
      <c r="K19" s="1"/>
      <c r="L19" s="1"/>
      <c r="M19" s="1"/>
      <c r="N19" s="1"/>
      <c r="O19" s="1"/>
      <c r="P19" s="1"/>
      <c r="Q19" s="2"/>
      <c r="R19" s="1"/>
      <c r="S19" s="1"/>
      <c r="T19" s="1"/>
      <c r="BC19" s="18"/>
    </row>
    <row r="20" spans="1:125" x14ac:dyDescent="0.25">
      <c r="A20" s="1"/>
      <c r="B20" s="1"/>
      <c r="C20" s="1"/>
      <c r="D20" s="1"/>
      <c r="E20" s="1"/>
      <c r="F20" s="1"/>
      <c r="G20" s="2"/>
      <c r="H20" s="2"/>
      <c r="I20" s="2"/>
      <c r="J20" s="2"/>
      <c r="K20" s="1"/>
      <c r="L20" s="1"/>
      <c r="M20" s="1"/>
      <c r="N20" s="1"/>
      <c r="O20" s="1"/>
      <c r="P20" s="1"/>
      <c r="Q20" s="2"/>
      <c r="R20" s="1"/>
      <c r="S20" s="1"/>
      <c r="T20" s="1"/>
      <c r="BC20" s="18"/>
    </row>
    <row r="21" spans="1:125" x14ac:dyDescent="0.25">
      <c r="A21" s="1"/>
      <c r="B21" s="1"/>
      <c r="C21" s="1"/>
      <c r="D21" s="1"/>
      <c r="E21" s="1"/>
      <c r="F21" s="1"/>
      <c r="G21" s="2"/>
      <c r="H21" s="2"/>
      <c r="I21" s="2"/>
      <c r="J21" s="2"/>
      <c r="K21" s="1"/>
      <c r="L21" s="1"/>
      <c r="M21" s="1"/>
      <c r="N21" s="1"/>
      <c r="O21" s="1"/>
      <c r="P21" s="1"/>
      <c r="Q21" s="2"/>
      <c r="R21" s="1"/>
      <c r="S21" s="1"/>
      <c r="T21" s="1"/>
      <c r="BC21" s="18"/>
    </row>
    <row r="22" spans="1:125" x14ac:dyDescent="0.25">
      <c r="A22" s="6" t="s">
        <v>1</v>
      </c>
      <c r="B22" s="7"/>
      <c r="C22" s="7"/>
      <c r="D22" s="7"/>
      <c r="E22" s="7"/>
      <c r="F22" s="7"/>
      <c r="G22" s="8"/>
      <c r="H22" s="8"/>
      <c r="I22" s="8"/>
      <c r="J22" s="8"/>
      <c r="K22" s="7"/>
      <c r="L22" s="1"/>
      <c r="M22" s="7"/>
      <c r="N22" s="7"/>
      <c r="O22" s="7"/>
      <c r="P22" s="7"/>
      <c r="Q22" s="8"/>
      <c r="R22" s="7"/>
      <c r="S22" s="7"/>
      <c r="T22" s="1"/>
      <c r="BC22" s="18"/>
    </row>
    <row r="23" spans="1:125" s="10" customFormat="1" ht="15.75" thickBot="1" x14ac:dyDescent="0.3">
      <c r="A23" s="9" t="s">
        <v>2</v>
      </c>
      <c r="B23" s="9" t="s">
        <v>3</v>
      </c>
      <c r="C23" s="9" t="s">
        <v>4</v>
      </c>
      <c r="D23" s="9" t="s">
        <v>5</v>
      </c>
      <c r="E23" s="9" t="s">
        <v>6</v>
      </c>
      <c r="F23" s="9" t="s">
        <v>7</v>
      </c>
      <c r="G23" s="17" t="s">
        <v>8</v>
      </c>
      <c r="H23" s="9" t="s">
        <v>9</v>
      </c>
      <c r="I23" s="9" t="s">
        <v>10</v>
      </c>
      <c r="J23" s="9" t="s">
        <v>11</v>
      </c>
      <c r="K23" s="9" t="s">
        <v>12</v>
      </c>
      <c r="L23" s="14" t="s">
        <v>13</v>
      </c>
      <c r="M23" s="9" t="s">
        <v>14</v>
      </c>
      <c r="N23" s="9" t="s">
        <v>15</v>
      </c>
      <c r="O23" s="9" t="s">
        <v>16</v>
      </c>
      <c r="P23" s="9" t="s">
        <v>17</v>
      </c>
      <c r="Q23" s="17" t="s">
        <v>18</v>
      </c>
      <c r="R23" s="9" t="s">
        <v>19</v>
      </c>
      <c r="S23" s="9" t="s">
        <v>20</v>
      </c>
      <c r="T23" s="14" t="s">
        <v>21</v>
      </c>
      <c r="U23" s="15" t="s">
        <v>22</v>
      </c>
      <c r="V23" s="15" t="s">
        <v>23</v>
      </c>
      <c r="W23" s="15" t="s">
        <v>24</v>
      </c>
      <c r="X23" s="15" t="s">
        <v>25</v>
      </c>
      <c r="Y23" s="15" t="s">
        <v>26</v>
      </c>
      <c r="Z23" s="15" t="s">
        <v>27</v>
      </c>
      <c r="AA23" s="15" t="s">
        <v>28</v>
      </c>
      <c r="AB23" s="15" t="s">
        <v>29</v>
      </c>
      <c r="AC23" s="15" t="s">
        <v>30</v>
      </c>
      <c r="AD23" s="15" t="s">
        <v>31</v>
      </c>
      <c r="AE23" s="15" t="s">
        <v>32</v>
      </c>
      <c r="AF23" s="15" t="s">
        <v>33</v>
      </c>
      <c r="AG23" s="15" t="s">
        <v>34</v>
      </c>
      <c r="AH23" s="15" t="s">
        <v>35</v>
      </c>
      <c r="AI23" s="15" t="s">
        <v>36</v>
      </c>
      <c r="AJ23" s="15" t="s">
        <v>37</v>
      </c>
      <c r="AK23" s="15" t="s">
        <v>38</v>
      </c>
      <c r="AL23" s="15" t="s">
        <v>39</v>
      </c>
      <c r="AM23" s="15" t="s">
        <v>40</v>
      </c>
      <c r="AN23" s="15" t="s">
        <v>41</v>
      </c>
      <c r="AO23" s="15" t="s">
        <v>42</v>
      </c>
      <c r="AP23" s="15" t="s">
        <v>43</v>
      </c>
      <c r="AQ23" s="15" t="s">
        <v>44</v>
      </c>
      <c r="AR23" s="15" t="s">
        <v>45</v>
      </c>
      <c r="AS23" s="15" t="s">
        <v>46</v>
      </c>
      <c r="AT23" s="15" t="s">
        <v>47</v>
      </c>
      <c r="AU23" s="15" t="s">
        <v>48</v>
      </c>
      <c r="AV23" s="15" t="s">
        <v>49</v>
      </c>
      <c r="AW23" s="15" t="s">
        <v>50</v>
      </c>
      <c r="AX23" s="15" t="s">
        <v>51</v>
      </c>
      <c r="AY23" s="15" t="s">
        <v>52</v>
      </c>
      <c r="AZ23" s="15" t="s">
        <v>53</v>
      </c>
      <c r="BA23" s="15" t="s">
        <v>54</v>
      </c>
      <c r="BB23" s="15" t="s">
        <v>55</v>
      </c>
      <c r="BC23" s="18"/>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row>
    <row r="24" spans="1:125" ht="15.75" thickTop="1" x14ac:dyDescent="0.25">
      <c r="A24" t="s">
        <v>56</v>
      </c>
      <c r="B24" t="s">
        <v>57</v>
      </c>
      <c r="C24" t="s">
        <v>58</v>
      </c>
      <c r="D24" t="s">
        <v>59</v>
      </c>
      <c r="E24" t="s">
        <v>60</v>
      </c>
      <c r="F24" t="s">
        <v>61</v>
      </c>
      <c r="G24" s="11" t="s">
        <v>62</v>
      </c>
      <c r="H24" s="11">
        <f t="shared" ref="H24:H82" si="0">_xlfn.NUMBERVALUE(IF(ISTEXT(G24),_xlfn.TEXTBEFORE(G24," "),G24))</f>
        <v>0.27300000000000002</v>
      </c>
      <c r="I24" s="11">
        <f t="shared" ref="I24:I82" si="1">_xlfn.NUMBERVALUE(IF(ISTEXT(G24),_xlfn.TEXTAFTER(G24,"till "),G24))</f>
        <v>0.28799999999999998</v>
      </c>
      <c r="J24" s="11">
        <f>MEDIAN(Tabell1533[[#This Row],[Intervall övr 1]:[Int max]])</f>
        <v>0.28049999999999997</v>
      </c>
      <c r="K24" t="s">
        <v>63</v>
      </c>
      <c r="L24" t="s">
        <v>64</v>
      </c>
      <c r="M24">
        <v>2018</v>
      </c>
      <c r="N24" t="s">
        <v>65</v>
      </c>
      <c r="O24" t="s">
        <v>66</v>
      </c>
      <c r="P24" t="s">
        <v>67</v>
      </c>
      <c r="Q24" s="11" t="s">
        <v>68</v>
      </c>
      <c r="R24" t="s">
        <v>69</v>
      </c>
      <c r="S24" s="12" t="s">
        <v>70</v>
      </c>
      <c r="T24" s="18" t="s">
        <v>71</v>
      </c>
      <c r="BA24">
        <f>+Tabell1533[[#This Row],[Intervall Min]]</f>
        <v>0.27300000000000002</v>
      </c>
      <c r="BB24">
        <f>+IF(Tabell1533[[#This Row],[Intervall Max]]=Tabell1533[[#This Row],[Intervall Min]],"",Tabell1533[[#This Row],[Intervall Max]])</f>
        <v>0.28799999999999998</v>
      </c>
      <c r="BC24" s="18"/>
    </row>
    <row r="25" spans="1:125" x14ac:dyDescent="0.25">
      <c r="A25" t="s">
        <v>72</v>
      </c>
      <c r="B25" t="s">
        <v>73</v>
      </c>
      <c r="C25" t="s">
        <v>74</v>
      </c>
      <c r="D25" t="s">
        <v>75</v>
      </c>
      <c r="E25" t="s">
        <v>60</v>
      </c>
      <c r="F25" t="s">
        <v>61</v>
      </c>
      <c r="G25" s="11" t="s">
        <v>76</v>
      </c>
      <c r="H25" s="11">
        <f t="shared" si="0"/>
        <v>-0.22</v>
      </c>
      <c r="I25" s="11">
        <f t="shared" si="1"/>
        <v>-0.06</v>
      </c>
      <c r="J25" s="11">
        <f>MEDIAN(Tabell1533[[#This Row],[Intervall övr 1]:[Int max]])</f>
        <v>-0.2</v>
      </c>
      <c r="K25" t="s">
        <v>77</v>
      </c>
      <c r="L25" t="s">
        <v>78</v>
      </c>
      <c r="M25">
        <v>2001</v>
      </c>
      <c r="N25" t="s">
        <v>65</v>
      </c>
      <c r="O25" t="s">
        <v>79</v>
      </c>
      <c r="P25" t="s">
        <v>80</v>
      </c>
      <c r="Q25" s="19" t="s">
        <v>81</v>
      </c>
      <c r="R25" t="s">
        <v>82</v>
      </c>
      <c r="S25" s="12" t="s">
        <v>83</v>
      </c>
      <c r="T25" s="18" t="s">
        <v>71</v>
      </c>
      <c r="U25">
        <v>-0.06</v>
      </c>
      <c r="V25">
        <v>-0.2</v>
      </c>
      <c r="W25">
        <v>-0.2</v>
      </c>
      <c r="BA25">
        <f>+Tabell1533[[#This Row],[Intervall Min]]</f>
        <v>-0.22</v>
      </c>
      <c r="BB25">
        <f>+IF(Tabell1533[[#This Row],[Intervall Max]]=Tabell1533[[#This Row],[Intervall Min]],"",Tabell1533[[#This Row],[Intervall Max]])</f>
        <v>-0.06</v>
      </c>
      <c r="BC25" s="18"/>
    </row>
    <row r="26" spans="1:125" x14ac:dyDescent="0.25">
      <c r="A26" t="s">
        <v>72</v>
      </c>
      <c r="B26" t="s">
        <v>73</v>
      </c>
      <c r="C26" t="s">
        <v>74</v>
      </c>
      <c r="D26" t="s">
        <v>59</v>
      </c>
      <c r="E26" t="s">
        <v>60</v>
      </c>
      <c r="F26" t="s">
        <v>61</v>
      </c>
      <c r="G26" s="11" t="s">
        <v>84</v>
      </c>
      <c r="H26" s="11">
        <f t="shared" si="0"/>
        <v>-0.4</v>
      </c>
      <c r="I26" s="11">
        <f t="shared" si="1"/>
        <v>-7.0000000000000007E-2</v>
      </c>
      <c r="J26" s="11">
        <f>MEDIAN(Tabell1533[[#This Row],[Intervall övr 1]:[Int max]])</f>
        <v>-0.16</v>
      </c>
      <c r="K26" t="s">
        <v>77</v>
      </c>
      <c r="L26" t="s">
        <v>78</v>
      </c>
      <c r="M26">
        <v>2001</v>
      </c>
      <c r="N26" t="s">
        <v>65</v>
      </c>
      <c r="O26" t="s">
        <v>79</v>
      </c>
      <c r="P26" t="s">
        <v>80</v>
      </c>
      <c r="Q26" s="19" t="s">
        <v>81</v>
      </c>
      <c r="R26" t="s">
        <v>82</v>
      </c>
      <c r="S26" s="12" t="s">
        <v>83</v>
      </c>
      <c r="T26" s="18" t="s">
        <v>71</v>
      </c>
      <c r="U26">
        <v>-0.14000000000000001</v>
      </c>
      <c r="V26">
        <v>-0.17</v>
      </c>
      <c r="W26">
        <v>-0.15</v>
      </c>
      <c r="X26">
        <v>-0.19</v>
      </c>
      <c r="BA26">
        <f>+Tabell1533[[#This Row],[Intervall Min]]</f>
        <v>-0.4</v>
      </c>
      <c r="BB26">
        <f>+IF(Tabell1533[[#This Row],[Intervall Max]]=Tabell1533[[#This Row],[Intervall Min]],"",Tabell1533[[#This Row],[Intervall Max]])</f>
        <v>-7.0000000000000007E-2</v>
      </c>
      <c r="BC26" s="18"/>
    </row>
    <row r="27" spans="1:125" x14ac:dyDescent="0.25">
      <c r="A27" t="s">
        <v>72</v>
      </c>
      <c r="B27" t="s">
        <v>73</v>
      </c>
      <c r="C27" t="s">
        <v>74</v>
      </c>
      <c r="D27" t="s">
        <v>75</v>
      </c>
      <c r="E27" t="s">
        <v>60</v>
      </c>
      <c r="F27" t="s">
        <v>61</v>
      </c>
      <c r="G27" s="11" t="s">
        <v>85</v>
      </c>
      <c r="H27" s="11">
        <f t="shared" si="0"/>
        <v>-0.31</v>
      </c>
      <c r="I27" s="11">
        <f t="shared" si="1"/>
        <v>-0.01</v>
      </c>
      <c r="J27" s="11">
        <f>MEDIAN(Tabell1533[[#This Row],[Intervall övr 1]:[Int max]])</f>
        <v>-0.10500000000000001</v>
      </c>
      <c r="K27" t="s">
        <v>77</v>
      </c>
      <c r="L27" t="s">
        <v>78</v>
      </c>
      <c r="M27">
        <v>2001</v>
      </c>
      <c r="N27" t="s">
        <v>65</v>
      </c>
      <c r="O27" t="s">
        <v>79</v>
      </c>
      <c r="P27" t="s">
        <v>86</v>
      </c>
      <c r="Q27" s="19" t="s">
        <v>81</v>
      </c>
      <c r="R27" t="s">
        <v>82</v>
      </c>
      <c r="S27" s="12" t="s">
        <v>83</v>
      </c>
      <c r="T27" s="18" t="s">
        <v>71</v>
      </c>
      <c r="U27">
        <v>-0.01</v>
      </c>
      <c r="V27">
        <v>-0.11</v>
      </c>
      <c r="W27">
        <v>-0.1</v>
      </c>
      <c r="X27">
        <v>-0.19</v>
      </c>
      <c r="BA27">
        <f>+Tabell1533[[#This Row],[Intervall Min]]</f>
        <v>-0.31</v>
      </c>
      <c r="BB27">
        <f>+IF(Tabell1533[[#This Row],[Intervall Max]]=Tabell1533[[#This Row],[Intervall Min]],"",Tabell1533[[#This Row],[Intervall Max]])</f>
        <v>-0.01</v>
      </c>
      <c r="BC27" s="18"/>
    </row>
    <row r="28" spans="1:125" x14ac:dyDescent="0.25">
      <c r="A28" t="s">
        <v>72</v>
      </c>
      <c r="B28" t="s">
        <v>73</v>
      </c>
      <c r="C28" t="s">
        <v>74</v>
      </c>
      <c r="D28" t="s">
        <v>59</v>
      </c>
      <c r="E28" t="s">
        <v>60</v>
      </c>
      <c r="F28" t="s">
        <v>61</v>
      </c>
      <c r="G28" s="11" t="s">
        <v>87</v>
      </c>
      <c r="H28" s="11">
        <f t="shared" si="0"/>
        <v>-0.41</v>
      </c>
      <c r="I28" s="11">
        <f t="shared" si="1"/>
        <v>-0.01</v>
      </c>
      <c r="J28" s="11">
        <f>MEDIAN(Tabell1533[[#This Row],[Intervall övr 1]:[Int max]])</f>
        <v>-0.16499999999999998</v>
      </c>
      <c r="K28" t="s">
        <v>77</v>
      </c>
      <c r="L28" t="s">
        <v>78</v>
      </c>
      <c r="M28">
        <v>2001</v>
      </c>
      <c r="N28" t="s">
        <v>65</v>
      </c>
      <c r="O28" t="s">
        <v>79</v>
      </c>
      <c r="P28" t="s">
        <v>86</v>
      </c>
      <c r="Q28" s="19" t="s">
        <v>81</v>
      </c>
      <c r="R28" t="s">
        <v>82</v>
      </c>
      <c r="S28" s="12" t="s">
        <v>83</v>
      </c>
      <c r="T28" s="18" t="s">
        <v>71</v>
      </c>
      <c r="U28">
        <v>-0.01</v>
      </c>
      <c r="V28">
        <v>-0.15</v>
      </c>
      <c r="W28">
        <v>-0.18</v>
      </c>
      <c r="X28">
        <v>-0.25</v>
      </c>
      <c r="BA28">
        <f>+Tabell1533[[#This Row],[Intervall Min]]</f>
        <v>-0.41</v>
      </c>
      <c r="BB28">
        <f>+IF(Tabell1533[[#This Row],[Intervall Max]]=Tabell1533[[#This Row],[Intervall Min]],"",Tabell1533[[#This Row],[Intervall Max]])</f>
        <v>-0.01</v>
      </c>
      <c r="BC28" s="18"/>
    </row>
    <row r="29" spans="1:125" x14ac:dyDescent="0.25">
      <c r="A29" t="s">
        <v>88</v>
      </c>
      <c r="B29" t="s">
        <v>89</v>
      </c>
      <c r="C29" t="s">
        <v>74</v>
      </c>
      <c r="D29" t="s">
        <v>75</v>
      </c>
      <c r="E29" t="s">
        <v>60</v>
      </c>
      <c r="F29" t="s">
        <v>90</v>
      </c>
      <c r="G29" s="11">
        <v>-1.08</v>
      </c>
      <c r="H29" s="11">
        <f t="shared" si="0"/>
        <v>-1.08</v>
      </c>
      <c r="I29" s="11">
        <f t="shared" si="1"/>
        <v>-1.08</v>
      </c>
      <c r="J29" s="11">
        <f>MEDIAN(Tabell1533[[#This Row],[Intervall övr 1]:[Int max]])</f>
        <v>-1.08</v>
      </c>
      <c r="K29" t="s">
        <v>91</v>
      </c>
      <c r="L29" t="s">
        <v>92</v>
      </c>
      <c r="M29">
        <v>2021</v>
      </c>
      <c r="N29" t="s">
        <v>65</v>
      </c>
      <c r="O29" t="s">
        <v>93</v>
      </c>
      <c r="P29" t="s">
        <v>94</v>
      </c>
      <c r="Q29" s="11" t="s">
        <v>95</v>
      </c>
      <c r="R29" t="s">
        <v>96</v>
      </c>
      <c r="S29" s="13" t="s">
        <v>97</v>
      </c>
      <c r="T29" s="18" t="s">
        <v>71</v>
      </c>
      <c r="BA29">
        <f>+Tabell1533[[#This Row],[Intervall Min]]</f>
        <v>-1.08</v>
      </c>
      <c r="BB29" t="str">
        <f>+IF(Tabell1533[[#This Row],[Intervall Max]]=Tabell1533[[#This Row],[Intervall Min]],"",Tabell1533[[#This Row],[Intervall Max]])</f>
        <v/>
      </c>
      <c r="BC29" s="18"/>
    </row>
    <row r="30" spans="1:125" x14ac:dyDescent="0.25">
      <c r="A30" t="s">
        <v>88</v>
      </c>
      <c r="B30" t="s">
        <v>98</v>
      </c>
      <c r="C30" t="s">
        <v>99</v>
      </c>
      <c r="D30" t="s">
        <v>75</v>
      </c>
      <c r="E30" t="s">
        <v>60</v>
      </c>
      <c r="F30" t="s">
        <v>90</v>
      </c>
      <c r="G30" s="11">
        <v>0.64</v>
      </c>
      <c r="H30" s="11">
        <f t="shared" si="0"/>
        <v>0.64</v>
      </c>
      <c r="I30" s="11">
        <f t="shared" si="1"/>
        <v>0.64</v>
      </c>
      <c r="J30" s="11">
        <f>MEDIAN(Tabell1533[[#This Row],[Intervall övr 1]:[Int max]])</f>
        <v>0.64</v>
      </c>
      <c r="K30" t="s">
        <v>100</v>
      </c>
      <c r="L30" t="s">
        <v>92</v>
      </c>
      <c r="M30">
        <v>2021</v>
      </c>
      <c r="N30" t="s">
        <v>65</v>
      </c>
      <c r="O30" t="s">
        <v>93</v>
      </c>
      <c r="P30" t="s">
        <v>94</v>
      </c>
      <c r="Q30" s="11" t="s">
        <v>95</v>
      </c>
      <c r="R30" t="s">
        <v>101</v>
      </c>
      <c r="S30" s="13" t="s">
        <v>97</v>
      </c>
      <c r="T30" s="22"/>
      <c r="BA30">
        <f>+Tabell1533[[#This Row],[Intervall Min]]</f>
        <v>0.64</v>
      </c>
      <c r="BB30" t="str">
        <f>+IF(Tabell1533[[#This Row],[Intervall Max]]=Tabell1533[[#This Row],[Intervall Min]],"",Tabell1533[[#This Row],[Intervall Max]])</f>
        <v/>
      </c>
      <c r="BC30" s="18"/>
    </row>
    <row r="31" spans="1:125" x14ac:dyDescent="0.25">
      <c r="A31" t="s">
        <v>102</v>
      </c>
      <c r="B31" t="s">
        <v>98</v>
      </c>
      <c r="C31" t="s">
        <v>74</v>
      </c>
      <c r="D31" t="s">
        <v>75</v>
      </c>
      <c r="E31" t="s">
        <v>60</v>
      </c>
      <c r="F31" t="s">
        <v>90</v>
      </c>
      <c r="G31" s="11">
        <v>-0.99</v>
      </c>
      <c r="H31" s="11">
        <f t="shared" si="0"/>
        <v>-0.99</v>
      </c>
      <c r="I31" s="11">
        <f t="shared" si="1"/>
        <v>-0.99</v>
      </c>
      <c r="J31" s="11">
        <f>MEDIAN(Tabell1533[[#This Row],[Intervall övr 1]:[Int max]])</f>
        <v>-0.99</v>
      </c>
      <c r="K31" t="s">
        <v>103</v>
      </c>
      <c r="L31" t="s">
        <v>92</v>
      </c>
      <c r="M31">
        <v>2021</v>
      </c>
      <c r="N31" t="s">
        <v>65</v>
      </c>
      <c r="O31" t="s">
        <v>93</v>
      </c>
      <c r="P31" t="s">
        <v>94</v>
      </c>
      <c r="Q31" s="11" t="s">
        <v>95</v>
      </c>
      <c r="R31" t="s">
        <v>104</v>
      </c>
      <c r="S31" s="13" t="s">
        <v>97</v>
      </c>
      <c r="T31" s="18" t="s">
        <v>71</v>
      </c>
      <c r="BA31">
        <f>+Tabell1533[[#This Row],[Intervall Min]]</f>
        <v>-0.99</v>
      </c>
      <c r="BB31" t="str">
        <f>+IF(Tabell1533[[#This Row],[Intervall Max]]=Tabell1533[[#This Row],[Intervall Min]],"",Tabell1533[[#This Row],[Intervall Max]])</f>
        <v/>
      </c>
      <c r="BC31" s="18"/>
    </row>
    <row r="32" spans="1:125" x14ac:dyDescent="0.25">
      <c r="A32" t="s">
        <v>102</v>
      </c>
      <c r="B32" t="s">
        <v>89</v>
      </c>
      <c r="C32" t="s">
        <v>99</v>
      </c>
      <c r="D32" t="s">
        <v>75</v>
      </c>
      <c r="E32" t="s">
        <v>60</v>
      </c>
      <c r="F32" t="s">
        <v>90</v>
      </c>
      <c r="G32" s="11">
        <v>0.51</v>
      </c>
      <c r="H32" s="11">
        <f t="shared" si="0"/>
        <v>0.51</v>
      </c>
      <c r="I32" s="11">
        <f t="shared" si="1"/>
        <v>0.51</v>
      </c>
      <c r="J32" s="11">
        <f>MEDIAN(Tabell1533[[#This Row],[Intervall övr 1]:[Int max]])</f>
        <v>0.51</v>
      </c>
      <c r="K32" t="s">
        <v>105</v>
      </c>
      <c r="L32" t="s">
        <v>92</v>
      </c>
      <c r="M32">
        <v>2021</v>
      </c>
      <c r="N32" t="s">
        <v>65</v>
      </c>
      <c r="O32" t="s">
        <v>93</v>
      </c>
      <c r="P32" t="s">
        <v>94</v>
      </c>
      <c r="Q32" s="11" t="s">
        <v>95</v>
      </c>
      <c r="R32" t="s">
        <v>106</v>
      </c>
      <c r="S32" s="13" t="s">
        <v>97</v>
      </c>
      <c r="T32" s="18" t="s">
        <v>71</v>
      </c>
      <c r="BA32">
        <f>+Tabell1533[[#This Row],[Intervall Min]]</f>
        <v>0.51</v>
      </c>
      <c r="BB32" t="str">
        <f>+IF(Tabell1533[[#This Row],[Intervall Max]]=Tabell1533[[#This Row],[Intervall Min]],"",Tabell1533[[#This Row],[Intervall Max]])</f>
        <v/>
      </c>
      <c r="BC32" s="18"/>
    </row>
    <row r="33" spans="1:55" x14ac:dyDescent="0.25">
      <c r="A33" t="s">
        <v>107</v>
      </c>
      <c r="B33" t="s">
        <v>108</v>
      </c>
      <c r="C33" t="s">
        <v>74</v>
      </c>
      <c r="D33" t="s">
        <v>75</v>
      </c>
      <c r="E33" t="s">
        <v>60</v>
      </c>
      <c r="F33" t="s">
        <v>90</v>
      </c>
      <c r="G33" s="11">
        <v>-1.27</v>
      </c>
      <c r="H33" s="11">
        <f t="shared" si="0"/>
        <v>-1.27</v>
      </c>
      <c r="I33" s="11">
        <f t="shared" si="1"/>
        <v>-1.27</v>
      </c>
      <c r="J33" s="11">
        <f>MEDIAN(Tabell1533[[#This Row],[Intervall övr 1]:[Int max]])</f>
        <v>-1.27</v>
      </c>
      <c r="K33" t="s">
        <v>109</v>
      </c>
      <c r="L33" t="s">
        <v>92</v>
      </c>
      <c r="M33">
        <v>2021</v>
      </c>
      <c r="N33" t="s">
        <v>65</v>
      </c>
      <c r="O33" t="s">
        <v>93</v>
      </c>
      <c r="P33" t="s">
        <v>94</v>
      </c>
      <c r="Q33" s="11" t="s">
        <v>95</v>
      </c>
      <c r="R33" t="s">
        <v>110</v>
      </c>
      <c r="S33" s="13" t="s">
        <v>97</v>
      </c>
      <c r="T33" s="18" t="s">
        <v>71</v>
      </c>
      <c r="BA33">
        <f>+Tabell1533[[#This Row],[Intervall Min]]</f>
        <v>-1.27</v>
      </c>
      <c r="BB33" t="str">
        <f>+IF(Tabell1533[[#This Row],[Intervall Max]]=Tabell1533[[#This Row],[Intervall Min]],"",Tabell1533[[#This Row],[Intervall Max]])</f>
        <v/>
      </c>
      <c r="BC33" s="18"/>
    </row>
    <row r="34" spans="1:55" x14ac:dyDescent="0.25">
      <c r="A34" t="s">
        <v>107</v>
      </c>
      <c r="B34" t="s">
        <v>89</v>
      </c>
      <c r="C34" t="s">
        <v>99</v>
      </c>
      <c r="D34" t="s">
        <v>75</v>
      </c>
      <c r="E34" t="s">
        <v>60</v>
      </c>
      <c r="F34" t="s">
        <v>90</v>
      </c>
      <c r="G34" s="11">
        <v>0.36</v>
      </c>
      <c r="H34" s="11">
        <f t="shared" si="0"/>
        <v>0.36</v>
      </c>
      <c r="I34" s="11">
        <f t="shared" si="1"/>
        <v>0.36</v>
      </c>
      <c r="J34" s="11">
        <f>MEDIAN(Tabell1533[[#This Row],[Intervall övr 1]:[Int max]])</f>
        <v>0.36</v>
      </c>
      <c r="K34" t="s">
        <v>111</v>
      </c>
      <c r="L34" t="s">
        <v>92</v>
      </c>
      <c r="M34">
        <v>2021</v>
      </c>
      <c r="N34" t="s">
        <v>65</v>
      </c>
      <c r="O34" t="s">
        <v>93</v>
      </c>
      <c r="P34" t="s">
        <v>94</v>
      </c>
      <c r="Q34" s="11" t="s">
        <v>95</v>
      </c>
      <c r="R34" t="s">
        <v>112</v>
      </c>
      <c r="S34" s="13" t="s">
        <v>97</v>
      </c>
      <c r="T34" s="18" t="s">
        <v>71</v>
      </c>
      <c r="BA34">
        <f>+Tabell1533[[#This Row],[Intervall Min]]</f>
        <v>0.36</v>
      </c>
      <c r="BB34" t="str">
        <f>+IF(Tabell1533[[#This Row],[Intervall Max]]=Tabell1533[[#This Row],[Intervall Min]],"",Tabell1533[[#This Row],[Intervall Max]])</f>
        <v/>
      </c>
      <c r="BC34" s="18"/>
    </row>
    <row r="35" spans="1:55" x14ac:dyDescent="0.25">
      <c r="A35" t="s">
        <v>107</v>
      </c>
      <c r="B35" t="s">
        <v>98</v>
      </c>
      <c r="C35" t="s">
        <v>99</v>
      </c>
      <c r="D35" t="s">
        <v>75</v>
      </c>
      <c r="E35" t="s">
        <v>60</v>
      </c>
      <c r="F35" t="s">
        <v>90</v>
      </c>
      <c r="G35" s="11">
        <v>0.48</v>
      </c>
      <c r="H35" s="11">
        <f t="shared" si="0"/>
        <v>0.48</v>
      </c>
      <c r="I35" s="11">
        <f t="shared" si="1"/>
        <v>0.48</v>
      </c>
      <c r="J35" s="11">
        <f>MEDIAN(Tabell1533[[#This Row],[Intervall övr 1]:[Int max]])</f>
        <v>0.48</v>
      </c>
      <c r="K35" t="s">
        <v>113</v>
      </c>
      <c r="L35" t="s">
        <v>92</v>
      </c>
      <c r="M35">
        <v>2021</v>
      </c>
      <c r="N35" t="s">
        <v>65</v>
      </c>
      <c r="O35" t="s">
        <v>93</v>
      </c>
      <c r="P35" t="s">
        <v>94</v>
      </c>
      <c r="Q35" s="11" t="s">
        <v>95</v>
      </c>
      <c r="R35" t="s">
        <v>114</v>
      </c>
      <c r="S35" s="13" t="s">
        <v>97</v>
      </c>
      <c r="T35" s="18" t="s">
        <v>71</v>
      </c>
      <c r="BA35">
        <f>+Tabell1533[[#This Row],[Intervall Min]]</f>
        <v>0.48</v>
      </c>
      <c r="BB35" t="str">
        <f>+IF(Tabell1533[[#This Row],[Intervall Max]]=Tabell1533[[#This Row],[Intervall Min]],"",Tabell1533[[#This Row],[Intervall Max]])</f>
        <v/>
      </c>
      <c r="BC35" s="18"/>
    </row>
    <row r="36" spans="1:55" x14ac:dyDescent="0.25">
      <c r="A36" t="s">
        <v>115</v>
      </c>
      <c r="B36" t="s">
        <v>116</v>
      </c>
      <c r="C36" t="s">
        <v>74</v>
      </c>
      <c r="D36" t="s">
        <v>75</v>
      </c>
      <c r="E36" t="s">
        <v>60</v>
      </c>
      <c r="F36" t="s">
        <v>61</v>
      </c>
      <c r="G36" s="19" t="s">
        <v>117</v>
      </c>
      <c r="H36" s="11">
        <f t="shared" si="0"/>
        <v>-4.2</v>
      </c>
      <c r="I36" s="11">
        <f t="shared" si="1"/>
        <v>-1.4</v>
      </c>
      <c r="J36" s="11">
        <f>MEDIAN(Tabell1533[[#This Row],[Intervall övr 1]:[Int max]])</f>
        <v>-2.4</v>
      </c>
      <c r="K36" t="s">
        <v>118</v>
      </c>
      <c r="L36" t="s">
        <v>119</v>
      </c>
      <c r="M36">
        <v>2014</v>
      </c>
      <c r="N36" t="s">
        <v>65</v>
      </c>
      <c r="O36" t="s">
        <v>120</v>
      </c>
      <c r="P36" t="s">
        <v>67</v>
      </c>
      <c r="Q36" s="11" t="s">
        <v>121</v>
      </c>
      <c r="R36" t="s">
        <v>122</v>
      </c>
      <c r="S36" s="12" t="s">
        <v>123</v>
      </c>
      <c r="T36" t="s">
        <v>124</v>
      </c>
      <c r="U36">
        <v>-3.1</v>
      </c>
      <c r="V36">
        <v>-2.4</v>
      </c>
      <c r="W36">
        <v>-1.8</v>
      </c>
      <c r="BA36">
        <f>+Tabell1533[[#This Row],[Intervall Min]]</f>
        <v>-4.2</v>
      </c>
      <c r="BB36">
        <f>+IF(Tabell1533[[#This Row],[Intervall Max]]=Tabell1533[[#This Row],[Intervall Min]],"",Tabell1533[[#This Row],[Intervall Max]])</f>
        <v>-1.4</v>
      </c>
      <c r="BC36" s="18"/>
    </row>
    <row r="37" spans="1:55" x14ac:dyDescent="0.25">
      <c r="A37" t="s">
        <v>125</v>
      </c>
      <c r="B37" t="s">
        <v>126</v>
      </c>
      <c r="C37" t="s">
        <v>74</v>
      </c>
      <c r="D37" t="s">
        <v>75</v>
      </c>
      <c r="E37" t="s">
        <v>60</v>
      </c>
      <c r="F37" t="s">
        <v>90</v>
      </c>
      <c r="G37" s="11">
        <v>-1.72</v>
      </c>
      <c r="H37" s="11">
        <f t="shared" si="0"/>
        <v>-1.72</v>
      </c>
      <c r="I37" s="11">
        <f t="shared" si="1"/>
        <v>-1.72</v>
      </c>
      <c r="J37" s="11">
        <f>MEDIAN(Tabell1533[[#This Row],[Intervall övr 1]:[Int max]])</f>
        <v>-1.72</v>
      </c>
      <c r="K37" t="s">
        <v>127</v>
      </c>
      <c r="L37" t="s">
        <v>92</v>
      </c>
      <c r="M37">
        <v>2021</v>
      </c>
      <c r="N37" t="s">
        <v>65</v>
      </c>
      <c r="O37" t="s">
        <v>93</v>
      </c>
      <c r="P37" t="s">
        <v>94</v>
      </c>
      <c r="Q37" s="11" t="s">
        <v>95</v>
      </c>
      <c r="R37" t="s">
        <v>128</v>
      </c>
      <c r="S37" s="13" t="s">
        <v>97</v>
      </c>
      <c r="T37" s="18" t="s">
        <v>71</v>
      </c>
      <c r="BA37">
        <f>+Tabell1533[[#This Row],[Intervall Min]]</f>
        <v>-1.72</v>
      </c>
      <c r="BB37" t="str">
        <f>+IF(Tabell1533[[#This Row],[Intervall Max]]=Tabell1533[[#This Row],[Intervall Min]],"",Tabell1533[[#This Row],[Intervall Max]])</f>
        <v/>
      </c>
      <c r="BC37" s="18"/>
    </row>
    <row r="38" spans="1:55" x14ac:dyDescent="0.25">
      <c r="A38" t="s">
        <v>129</v>
      </c>
      <c r="B38" t="s">
        <v>130</v>
      </c>
      <c r="C38" t="s">
        <v>74</v>
      </c>
      <c r="D38" t="s">
        <v>75</v>
      </c>
      <c r="E38" t="s">
        <v>131</v>
      </c>
      <c r="F38" t="s">
        <v>132</v>
      </c>
      <c r="G38" s="11">
        <v>-0.14000000000000001</v>
      </c>
      <c r="H38" s="11">
        <f t="shared" si="0"/>
        <v>-0.14000000000000001</v>
      </c>
      <c r="I38" s="11">
        <f t="shared" si="1"/>
        <v>-0.14000000000000001</v>
      </c>
      <c r="J38" s="11">
        <f>MEDIAN(Tabell1533[[#This Row],[Intervall övr 1]:[Int max]])</f>
        <v>-0.14000000000000001</v>
      </c>
      <c r="K38" t="s">
        <v>133</v>
      </c>
      <c r="L38" t="s">
        <v>134</v>
      </c>
      <c r="M38">
        <v>2012</v>
      </c>
      <c r="N38" t="s">
        <v>65</v>
      </c>
      <c r="O38" t="s">
        <v>135</v>
      </c>
      <c r="P38" t="s">
        <v>67</v>
      </c>
      <c r="Q38" s="11" t="s">
        <v>136</v>
      </c>
      <c r="R38" t="s">
        <v>69</v>
      </c>
      <c r="S38" s="12" t="s">
        <v>137</v>
      </c>
      <c r="T38" t="s">
        <v>138</v>
      </c>
      <c r="BA38">
        <f>+Tabell1533[[#This Row],[Intervall Min]]</f>
        <v>-0.14000000000000001</v>
      </c>
      <c r="BB38" t="str">
        <f>+IF(Tabell1533[[#This Row],[Intervall Max]]=Tabell1533[[#This Row],[Intervall Min]],"",Tabell1533[[#This Row],[Intervall Max]])</f>
        <v/>
      </c>
      <c r="BC38" s="18"/>
    </row>
    <row r="39" spans="1:55" x14ac:dyDescent="0.25">
      <c r="A39" t="s">
        <v>129</v>
      </c>
      <c r="B39" t="s">
        <v>139</v>
      </c>
      <c r="C39" t="s">
        <v>99</v>
      </c>
      <c r="D39" t="s">
        <v>75</v>
      </c>
      <c r="E39" t="s">
        <v>131</v>
      </c>
      <c r="F39" t="s">
        <v>132</v>
      </c>
      <c r="G39" s="11">
        <v>0.09</v>
      </c>
      <c r="H39" s="11">
        <f t="shared" si="0"/>
        <v>0.09</v>
      </c>
      <c r="I39" s="11">
        <f t="shared" si="1"/>
        <v>0.09</v>
      </c>
      <c r="J39" s="11">
        <f>MEDIAN(Tabell1533[[#This Row],[Intervall övr 1]:[Int max]])</f>
        <v>0.09</v>
      </c>
      <c r="K39" t="s">
        <v>140</v>
      </c>
      <c r="L39" t="s">
        <v>134</v>
      </c>
      <c r="M39">
        <v>2012</v>
      </c>
      <c r="N39" t="s">
        <v>65</v>
      </c>
      <c r="O39" t="s">
        <v>135</v>
      </c>
      <c r="P39" t="s">
        <v>67</v>
      </c>
      <c r="Q39" s="11" t="s">
        <v>136</v>
      </c>
      <c r="R39" t="s">
        <v>69</v>
      </c>
      <c r="S39" s="13" t="s">
        <v>137</v>
      </c>
      <c r="T39" t="s">
        <v>138</v>
      </c>
      <c r="BA39">
        <f>+Tabell1533[[#This Row],[Intervall Min]]</f>
        <v>0.09</v>
      </c>
      <c r="BB39" t="str">
        <f>+IF(Tabell1533[[#This Row],[Intervall Max]]=Tabell1533[[#This Row],[Intervall Min]],"",Tabell1533[[#This Row],[Intervall Max]])</f>
        <v/>
      </c>
      <c r="BC39" s="18"/>
    </row>
    <row r="40" spans="1:55" x14ac:dyDescent="0.25">
      <c r="A40" t="s">
        <v>141</v>
      </c>
      <c r="B40" t="s">
        <v>142</v>
      </c>
      <c r="C40" t="s">
        <v>74</v>
      </c>
      <c r="D40" t="s">
        <v>75</v>
      </c>
      <c r="E40" t="s">
        <v>60</v>
      </c>
      <c r="F40" t="s">
        <v>90</v>
      </c>
      <c r="G40" s="11">
        <v>-0.379</v>
      </c>
      <c r="H40" s="11">
        <f t="shared" si="0"/>
        <v>-0.379</v>
      </c>
      <c r="I40" s="11">
        <f t="shared" si="1"/>
        <v>-0.379</v>
      </c>
      <c r="J40" s="11">
        <f>MEDIAN(Tabell1533[[#This Row],[Intervall övr 1]:[Int max]])</f>
        <v>-0.379</v>
      </c>
      <c r="K40" t="s">
        <v>143</v>
      </c>
      <c r="L40" t="s">
        <v>144</v>
      </c>
      <c r="M40">
        <v>2020</v>
      </c>
      <c r="N40" t="s">
        <v>65</v>
      </c>
      <c r="O40" t="s">
        <v>145</v>
      </c>
      <c r="P40" t="s">
        <v>67</v>
      </c>
      <c r="Q40" s="11" t="s">
        <v>146</v>
      </c>
      <c r="R40" t="s">
        <v>147</v>
      </c>
      <c r="S40" s="12" t="s">
        <v>148</v>
      </c>
      <c r="T40" t="s">
        <v>149</v>
      </c>
      <c r="BA40">
        <f>+Tabell1533[[#This Row],[Intervall Min]]</f>
        <v>-0.379</v>
      </c>
      <c r="BB40" t="str">
        <f>+IF(Tabell1533[[#This Row],[Intervall Max]]=Tabell1533[[#This Row],[Intervall Min]],"",Tabell1533[[#This Row],[Intervall Max]])</f>
        <v/>
      </c>
      <c r="BC40" s="18"/>
    </row>
    <row r="41" spans="1:55" x14ac:dyDescent="0.25">
      <c r="A41" t="s">
        <v>141</v>
      </c>
      <c r="B41" t="s">
        <v>142</v>
      </c>
      <c r="C41" t="s">
        <v>74</v>
      </c>
      <c r="D41" t="s">
        <v>59</v>
      </c>
      <c r="E41" t="s">
        <v>60</v>
      </c>
      <c r="F41" t="s">
        <v>90</v>
      </c>
      <c r="G41" s="11">
        <v>-2.2909999999999999</v>
      </c>
      <c r="H41" s="11">
        <f t="shared" si="0"/>
        <v>-2.2909999999999999</v>
      </c>
      <c r="I41" s="11">
        <f t="shared" si="1"/>
        <v>-2.2909999999999999</v>
      </c>
      <c r="J41" s="11">
        <f>MEDIAN(Tabell1533[[#This Row],[Intervall övr 1]:[Int max]])</f>
        <v>-2.2909999999999999</v>
      </c>
      <c r="K41" t="s">
        <v>143</v>
      </c>
      <c r="L41" t="s">
        <v>144</v>
      </c>
      <c r="M41">
        <v>2020</v>
      </c>
      <c r="N41" t="s">
        <v>65</v>
      </c>
      <c r="O41" t="s">
        <v>145</v>
      </c>
      <c r="P41" t="s">
        <v>67</v>
      </c>
      <c r="Q41" s="11" t="s">
        <v>146</v>
      </c>
      <c r="R41" t="s">
        <v>147</v>
      </c>
      <c r="S41" s="12" t="s">
        <v>148</v>
      </c>
      <c r="T41" t="s">
        <v>149</v>
      </c>
      <c r="BA41">
        <f>+Tabell1533[[#This Row],[Intervall Min]]</f>
        <v>-2.2909999999999999</v>
      </c>
      <c r="BB41" t="str">
        <f>+IF(Tabell1533[[#This Row],[Intervall Max]]=Tabell1533[[#This Row],[Intervall Min]],"",Tabell1533[[#This Row],[Intervall Max]])</f>
        <v/>
      </c>
      <c r="BC41" s="18"/>
    </row>
    <row r="42" spans="1:55" x14ac:dyDescent="0.25">
      <c r="A42" t="s">
        <v>141</v>
      </c>
      <c r="B42" t="s">
        <v>150</v>
      </c>
      <c r="C42" t="s">
        <v>151</v>
      </c>
      <c r="D42" t="s">
        <v>75</v>
      </c>
      <c r="E42" t="s">
        <v>60</v>
      </c>
      <c r="F42" t="s">
        <v>90</v>
      </c>
      <c r="G42" s="11">
        <v>0.54600000000000004</v>
      </c>
      <c r="H42" s="11">
        <f>_xlfn.NUMBERVALUE(IF(ISTEXT(G42),_xlfn.TEXTBEFORE(G42," "),G42))</f>
        <v>0.54600000000000004</v>
      </c>
      <c r="I42" s="11">
        <f>_xlfn.NUMBERVALUE(IF(ISTEXT(G42),_xlfn.TEXTAFTER(G42,"till "),G42))</f>
        <v>0.54600000000000004</v>
      </c>
      <c r="J42" s="11">
        <f>MEDIAN(Tabell1533[[#This Row],[Intervall övr 1]:[Int max]])</f>
        <v>0.54600000000000004</v>
      </c>
      <c r="K42" t="s">
        <v>152</v>
      </c>
      <c r="L42" t="s">
        <v>144</v>
      </c>
      <c r="M42">
        <v>2020</v>
      </c>
      <c r="N42" t="s">
        <v>65</v>
      </c>
      <c r="O42" t="s">
        <v>145</v>
      </c>
      <c r="P42" t="s">
        <v>67</v>
      </c>
      <c r="Q42" s="11" t="s">
        <v>146</v>
      </c>
      <c r="R42" t="s">
        <v>147</v>
      </c>
      <c r="S42" s="12" t="s">
        <v>148</v>
      </c>
      <c r="T42" t="s">
        <v>149</v>
      </c>
      <c r="BA42">
        <f>+Tabell1533[[#This Row],[Intervall Min]]</f>
        <v>0.54600000000000004</v>
      </c>
      <c r="BB42" t="str">
        <f>+IF(Tabell1533[[#This Row],[Intervall Max]]=Tabell1533[[#This Row],[Intervall Min]],"",Tabell1533[[#This Row],[Intervall Max]])</f>
        <v/>
      </c>
      <c r="BC42" s="18"/>
    </row>
    <row r="43" spans="1:55" x14ac:dyDescent="0.25">
      <c r="A43" t="s">
        <v>141</v>
      </c>
      <c r="B43" t="s">
        <v>150</v>
      </c>
      <c r="C43" t="s">
        <v>151</v>
      </c>
      <c r="D43" t="s">
        <v>59</v>
      </c>
      <c r="E43" t="s">
        <v>60</v>
      </c>
      <c r="F43" t="s">
        <v>90</v>
      </c>
      <c r="G43" s="11">
        <v>3.702</v>
      </c>
      <c r="H43" s="11">
        <f>_xlfn.NUMBERVALUE(IF(ISTEXT(G43),_xlfn.TEXTBEFORE(G43," "),G43))</f>
        <v>3.702</v>
      </c>
      <c r="I43" s="11">
        <f>_xlfn.NUMBERVALUE(IF(ISTEXT(G43),_xlfn.TEXTAFTER(G43,"till "),G43))</f>
        <v>3.702</v>
      </c>
      <c r="J43" s="11">
        <f>MEDIAN(Tabell1533[[#This Row],[Intervall övr 1]:[Int max]])</f>
        <v>3.702</v>
      </c>
      <c r="K43" t="s">
        <v>152</v>
      </c>
      <c r="L43" t="s">
        <v>144</v>
      </c>
      <c r="M43">
        <v>2020</v>
      </c>
      <c r="N43" t="s">
        <v>65</v>
      </c>
      <c r="O43" t="s">
        <v>145</v>
      </c>
      <c r="P43" t="s">
        <v>67</v>
      </c>
      <c r="Q43" s="11" t="s">
        <v>146</v>
      </c>
      <c r="R43" t="s">
        <v>147</v>
      </c>
      <c r="S43" s="12" t="s">
        <v>148</v>
      </c>
      <c r="T43" t="s">
        <v>149</v>
      </c>
      <c r="BA43">
        <f>+Tabell1533[[#This Row],[Intervall Min]]</f>
        <v>3.702</v>
      </c>
      <c r="BB43" t="str">
        <f>+IF(Tabell1533[[#This Row],[Intervall Max]]=Tabell1533[[#This Row],[Intervall Min]],"",Tabell1533[[#This Row],[Intervall Max]])</f>
        <v/>
      </c>
      <c r="BC43" s="18"/>
    </row>
    <row r="44" spans="1:55" x14ac:dyDescent="0.25">
      <c r="A44" t="s">
        <v>141</v>
      </c>
      <c r="B44" t="s">
        <v>142</v>
      </c>
      <c r="C44" t="s">
        <v>74</v>
      </c>
      <c r="D44" t="s">
        <v>75</v>
      </c>
      <c r="E44" t="s">
        <v>60</v>
      </c>
      <c r="F44" t="s">
        <v>90</v>
      </c>
      <c r="G44" s="11">
        <v>-0.29299999999999998</v>
      </c>
      <c r="H44" s="11">
        <f t="shared" si="0"/>
        <v>-0.29299999999999998</v>
      </c>
      <c r="I44" s="11">
        <f t="shared" si="1"/>
        <v>-0.29299999999999998</v>
      </c>
      <c r="J44" s="11">
        <f>MEDIAN(Tabell1533[[#This Row],[Intervall övr 1]:[Int max]])</f>
        <v>-0.29299999999999998</v>
      </c>
      <c r="K44" t="s">
        <v>143</v>
      </c>
      <c r="L44" t="s">
        <v>153</v>
      </c>
      <c r="M44">
        <v>2017</v>
      </c>
      <c r="N44" t="s">
        <v>65</v>
      </c>
      <c r="O44" t="s">
        <v>154</v>
      </c>
      <c r="P44" t="s">
        <v>155</v>
      </c>
      <c r="Q44" s="19" t="s">
        <v>81</v>
      </c>
      <c r="R44" t="s">
        <v>156</v>
      </c>
      <c r="S44" s="13" t="s">
        <v>157</v>
      </c>
      <c r="T44" t="s">
        <v>158</v>
      </c>
      <c r="BA44">
        <f>+Tabell1533[[#This Row],[Intervall Min]]</f>
        <v>-0.29299999999999998</v>
      </c>
      <c r="BB44" t="str">
        <f>+IF(Tabell1533[[#This Row],[Intervall Max]]=Tabell1533[[#This Row],[Intervall Min]],"",Tabell1533[[#This Row],[Intervall Max]])</f>
        <v/>
      </c>
      <c r="BC44" s="18"/>
    </row>
    <row r="45" spans="1:55" x14ac:dyDescent="0.25">
      <c r="A45" t="s">
        <v>141</v>
      </c>
      <c r="B45" t="s">
        <v>142</v>
      </c>
      <c r="C45" t="s">
        <v>74</v>
      </c>
      <c r="D45" t="s">
        <v>59</v>
      </c>
      <c r="E45" t="s">
        <v>60</v>
      </c>
      <c r="F45" t="s">
        <v>90</v>
      </c>
      <c r="G45" s="11">
        <v>-0.77300000000000002</v>
      </c>
      <c r="H45" s="11">
        <f t="shared" si="0"/>
        <v>-0.77300000000000002</v>
      </c>
      <c r="I45" s="11">
        <f t="shared" si="1"/>
        <v>-0.77300000000000002</v>
      </c>
      <c r="J45" s="11">
        <f>MEDIAN(Tabell1533[[#This Row],[Intervall övr 1]:[Int max]])</f>
        <v>-0.77300000000000002</v>
      </c>
      <c r="K45" t="s">
        <v>143</v>
      </c>
      <c r="L45" t="s">
        <v>153</v>
      </c>
      <c r="M45">
        <v>2017</v>
      </c>
      <c r="N45" t="s">
        <v>65</v>
      </c>
      <c r="O45" t="s">
        <v>154</v>
      </c>
      <c r="P45" t="s">
        <v>155</v>
      </c>
      <c r="Q45" s="19" t="s">
        <v>81</v>
      </c>
      <c r="R45" t="s">
        <v>156</v>
      </c>
      <c r="S45" s="13" t="s">
        <v>157</v>
      </c>
      <c r="T45" t="s">
        <v>158</v>
      </c>
      <c r="BA45">
        <f>+Tabell1533[[#This Row],[Intervall Min]]</f>
        <v>-0.77300000000000002</v>
      </c>
      <c r="BB45" t="str">
        <f>+IF(Tabell1533[[#This Row],[Intervall Max]]=Tabell1533[[#This Row],[Intervall Min]],"",Tabell1533[[#This Row],[Intervall Max]])</f>
        <v/>
      </c>
      <c r="BC45" s="18"/>
    </row>
    <row r="46" spans="1:55" x14ac:dyDescent="0.25">
      <c r="A46" t="s">
        <v>141</v>
      </c>
      <c r="B46" t="s">
        <v>142</v>
      </c>
      <c r="C46" t="s">
        <v>74</v>
      </c>
      <c r="D46" t="s">
        <v>75</v>
      </c>
      <c r="E46" t="s">
        <v>60</v>
      </c>
      <c r="F46" t="s">
        <v>90</v>
      </c>
      <c r="G46" s="11" t="s">
        <v>159</v>
      </c>
      <c r="H46" s="11">
        <f t="shared" si="0"/>
        <v>-0.26400000000000001</v>
      </c>
      <c r="I46" s="11">
        <f t="shared" si="1"/>
        <v>-0.246</v>
      </c>
      <c r="J46" s="11">
        <f>MEDIAN(Tabell1533[[#This Row],[Intervall övr 1]:[Int max]])</f>
        <v>-0.255</v>
      </c>
      <c r="K46" t="s">
        <v>143</v>
      </c>
      <c r="L46" t="s">
        <v>160</v>
      </c>
      <c r="M46">
        <v>2015</v>
      </c>
      <c r="N46" t="s">
        <v>65</v>
      </c>
      <c r="O46" t="s">
        <v>161</v>
      </c>
      <c r="P46" t="s">
        <v>162</v>
      </c>
      <c r="Q46" s="11" t="s">
        <v>163</v>
      </c>
      <c r="R46" t="s">
        <v>164</v>
      </c>
      <c r="S46" s="12" t="s">
        <v>165</v>
      </c>
      <c r="T46" t="s">
        <v>166</v>
      </c>
      <c r="BA46">
        <f>+Tabell1533[[#This Row],[Intervall Min]]</f>
        <v>-0.26400000000000001</v>
      </c>
      <c r="BB46">
        <f>+IF(Tabell1533[[#This Row],[Intervall Max]]=Tabell1533[[#This Row],[Intervall Min]],"",Tabell1533[[#This Row],[Intervall Max]])</f>
        <v>-0.246</v>
      </c>
      <c r="BC46" s="18"/>
    </row>
    <row r="47" spans="1:55" x14ac:dyDescent="0.25">
      <c r="A47" t="s">
        <v>141</v>
      </c>
      <c r="B47" t="s">
        <v>142</v>
      </c>
      <c r="C47" t="s">
        <v>74</v>
      </c>
      <c r="D47" t="s">
        <v>59</v>
      </c>
      <c r="E47" t="s">
        <v>60</v>
      </c>
      <c r="F47" t="s">
        <v>90</v>
      </c>
      <c r="G47" s="11" t="s">
        <v>167</v>
      </c>
      <c r="H47" s="11">
        <f t="shared" si="0"/>
        <v>-0.81499999999999995</v>
      </c>
      <c r="I47" s="11">
        <f t="shared" si="1"/>
        <v>-0.55800000000000005</v>
      </c>
      <c r="J47" s="11">
        <f>MEDIAN(Tabell1533[[#This Row],[Intervall övr 1]:[Int max]])</f>
        <v>-0.6865</v>
      </c>
      <c r="K47" t="s">
        <v>143</v>
      </c>
      <c r="L47" t="s">
        <v>160</v>
      </c>
      <c r="M47">
        <v>2015</v>
      </c>
      <c r="N47" t="s">
        <v>65</v>
      </c>
      <c r="O47" t="s">
        <v>161</v>
      </c>
      <c r="P47" t="s">
        <v>162</v>
      </c>
      <c r="Q47" s="11" t="s">
        <v>163</v>
      </c>
      <c r="R47" t="s">
        <v>164</v>
      </c>
      <c r="S47" s="12" t="s">
        <v>165</v>
      </c>
      <c r="T47" t="s">
        <v>166</v>
      </c>
      <c r="BA47">
        <f>+Tabell1533[[#This Row],[Intervall Min]]</f>
        <v>-0.81499999999999995</v>
      </c>
      <c r="BB47">
        <f>+IF(Tabell1533[[#This Row],[Intervall Max]]=Tabell1533[[#This Row],[Intervall Min]],"",Tabell1533[[#This Row],[Intervall Max]])</f>
        <v>-0.55800000000000005</v>
      </c>
      <c r="BC47" s="18"/>
    </row>
    <row r="48" spans="1:55" x14ac:dyDescent="0.25">
      <c r="A48" t="s">
        <v>141</v>
      </c>
      <c r="B48" t="s">
        <v>142</v>
      </c>
      <c r="C48" t="s">
        <v>74</v>
      </c>
      <c r="D48" t="s">
        <v>75</v>
      </c>
      <c r="E48" t="s">
        <v>60</v>
      </c>
      <c r="F48" t="s">
        <v>90</v>
      </c>
      <c r="G48" s="11" t="s">
        <v>168</v>
      </c>
      <c r="H48" s="11">
        <f t="shared" si="0"/>
        <v>-0.92900000000000005</v>
      </c>
      <c r="I48" s="11">
        <f t="shared" si="1"/>
        <v>-0.46300000000000002</v>
      </c>
      <c r="J48" s="11">
        <f>MEDIAN(Tabell1533[[#This Row],[Intervall övr 1]:[Int max]])</f>
        <v>-0.63949999999999996</v>
      </c>
      <c r="K48" t="s">
        <v>143</v>
      </c>
      <c r="L48" t="s">
        <v>169</v>
      </c>
      <c r="M48">
        <v>2023</v>
      </c>
      <c r="N48" t="s">
        <v>65</v>
      </c>
      <c r="O48" t="s">
        <v>170</v>
      </c>
      <c r="P48" t="s">
        <v>171</v>
      </c>
      <c r="Q48" s="11" t="s">
        <v>172</v>
      </c>
      <c r="R48" t="s">
        <v>173</v>
      </c>
      <c r="S48" s="13" t="s">
        <v>174</v>
      </c>
      <c r="T48" t="s">
        <v>166</v>
      </c>
      <c r="U48">
        <v>-0.72399999999999998</v>
      </c>
      <c r="V48">
        <v>-0.55100000000000005</v>
      </c>
      <c r="W48">
        <v>-0.873</v>
      </c>
      <c r="X48">
        <v>-0.55500000000000005</v>
      </c>
      <c r="BA48">
        <f>+Tabell1533[[#This Row],[Intervall Min]]</f>
        <v>-0.92900000000000005</v>
      </c>
      <c r="BB48">
        <f>+IF(Tabell1533[[#This Row],[Intervall Max]]=Tabell1533[[#This Row],[Intervall Min]],"",Tabell1533[[#This Row],[Intervall Max]])</f>
        <v>-0.46300000000000002</v>
      </c>
      <c r="BC48" s="18"/>
    </row>
    <row r="49" spans="1:55" x14ac:dyDescent="0.25">
      <c r="A49" t="s">
        <v>141</v>
      </c>
      <c r="B49" t="s">
        <v>142</v>
      </c>
      <c r="C49" t="s">
        <v>74</v>
      </c>
      <c r="D49" t="s">
        <v>75</v>
      </c>
      <c r="E49" t="s">
        <v>60</v>
      </c>
      <c r="F49" t="s">
        <v>90</v>
      </c>
      <c r="G49" s="11" t="s">
        <v>175</v>
      </c>
      <c r="H49" s="11">
        <f t="shared" si="0"/>
        <v>-0.11700000000000001</v>
      </c>
      <c r="I49" s="11">
        <f t="shared" si="1"/>
        <v>-7.6999999999999999E-2</v>
      </c>
      <c r="J49" s="11">
        <f>MEDIAN(Tabell1533[[#This Row],[Intervall övr 1]:[Int max]])</f>
        <v>-9.7000000000000003E-2</v>
      </c>
      <c r="K49" t="s">
        <v>143</v>
      </c>
      <c r="L49" t="s">
        <v>176</v>
      </c>
      <c r="M49">
        <v>2007</v>
      </c>
      <c r="N49" t="s">
        <v>65</v>
      </c>
      <c r="O49" t="s">
        <v>177</v>
      </c>
      <c r="P49" t="s">
        <v>178</v>
      </c>
      <c r="Q49" s="11" t="s">
        <v>179</v>
      </c>
      <c r="R49" t="s">
        <v>180</v>
      </c>
      <c r="S49" s="13" t="s">
        <v>181</v>
      </c>
      <c r="T49" t="s">
        <v>182</v>
      </c>
      <c r="BA49">
        <f>+Tabell1533[[#This Row],[Intervall Min]]</f>
        <v>-0.11700000000000001</v>
      </c>
      <c r="BB49">
        <f>+IF(Tabell1533[[#This Row],[Intervall Max]]=Tabell1533[[#This Row],[Intervall Min]],"",Tabell1533[[#This Row],[Intervall Max]])</f>
        <v>-7.6999999999999999E-2</v>
      </c>
      <c r="BC49" s="18"/>
    </row>
    <row r="50" spans="1:55" x14ac:dyDescent="0.25">
      <c r="A50" t="s">
        <v>141</v>
      </c>
      <c r="B50" t="s">
        <v>142</v>
      </c>
      <c r="C50" t="s">
        <v>74</v>
      </c>
      <c r="D50" t="s">
        <v>59</v>
      </c>
      <c r="E50" t="s">
        <v>60</v>
      </c>
      <c r="F50" t="s">
        <v>90</v>
      </c>
      <c r="G50" s="11" t="s">
        <v>183</v>
      </c>
      <c r="H50" s="11">
        <f t="shared" si="0"/>
        <v>-1.08</v>
      </c>
      <c r="I50" s="11">
        <f t="shared" si="1"/>
        <v>-0.88400000000000001</v>
      </c>
      <c r="J50" s="11">
        <f>MEDIAN(Tabell1533[[#This Row],[Intervall övr 1]:[Int max]])</f>
        <v>-0.98199999999999998</v>
      </c>
      <c r="K50" t="s">
        <v>143</v>
      </c>
      <c r="L50" t="s">
        <v>176</v>
      </c>
      <c r="M50">
        <v>2007</v>
      </c>
      <c r="N50" t="s">
        <v>65</v>
      </c>
      <c r="O50" t="s">
        <v>177</v>
      </c>
      <c r="P50" t="s">
        <v>178</v>
      </c>
      <c r="Q50" s="11" t="s">
        <v>179</v>
      </c>
      <c r="R50" t="s">
        <v>180</v>
      </c>
      <c r="S50" s="13" t="s">
        <v>181</v>
      </c>
      <c r="T50" t="s">
        <v>182</v>
      </c>
      <c r="BA50">
        <f>+Tabell1533[[#This Row],[Intervall Min]]</f>
        <v>-1.08</v>
      </c>
      <c r="BB50">
        <f>+IF(Tabell1533[[#This Row],[Intervall Max]]=Tabell1533[[#This Row],[Intervall Min]],"",Tabell1533[[#This Row],[Intervall Max]])</f>
        <v>-0.88400000000000001</v>
      </c>
      <c r="BC50" s="18"/>
    </row>
    <row r="51" spans="1:55" x14ac:dyDescent="0.25">
      <c r="A51" t="s">
        <v>141</v>
      </c>
      <c r="B51" t="s">
        <v>150</v>
      </c>
      <c r="C51" t="s">
        <v>151</v>
      </c>
      <c r="D51" t="s">
        <v>75</v>
      </c>
      <c r="E51" t="s">
        <v>60</v>
      </c>
      <c r="F51" t="s">
        <v>90</v>
      </c>
      <c r="G51" s="11" t="s">
        <v>184</v>
      </c>
      <c r="H51" s="11">
        <f t="shared" si="0"/>
        <v>7.0999999999999994E-2</v>
      </c>
      <c r="I51" s="11">
        <f t="shared" si="1"/>
        <v>7.2999999999999995E-2</v>
      </c>
      <c r="J51" s="11">
        <f>MEDIAN(Tabell1533[[#This Row],[Intervall övr 1]:[Int max]])</f>
        <v>7.1999999999999995E-2</v>
      </c>
      <c r="K51" t="s">
        <v>152</v>
      </c>
      <c r="L51" t="s">
        <v>176</v>
      </c>
      <c r="M51">
        <v>2007</v>
      </c>
      <c r="N51" t="s">
        <v>65</v>
      </c>
      <c r="O51" t="s">
        <v>177</v>
      </c>
      <c r="P51" t="s">
        <v>178</v>
      </c>
      <c r="Q51" s="11" t="s">
        <v>179</v>
      </c>
      <c r="R51" t="s">
        <v>180</v>
      </c>
      <c r="S51" s="13" t="s">
        <v>181</v>
      </c>
      <c r="T51" t="s">
        <v>182</v>
      </c>
      <c r="BA51">
        <f>+Tabell1533[[#This Row],[Intervall Min]]</f>
        <v>7.0999999999999994E-2</v>
      </c>
      <c r="BB51">
        <f>+IF(Tabell1533[[#This Row],[Intervall Max]]=Tabell1533[[#This Row],[Intervall Min]],"",Tabell1533[[#This Row],[Intervall Max]])</f>
        <v>7.2999999999999995E-2</v>
      </c>
      <c r="BC51" s="18"/>
    </row>
    <row r="52" spans="1:55" x14ac:dyDescent="0.25">
      <c r="A52" t="s">
        <v>141</v>
      </c>
      <c r="B52" t="s">
        <v>150</v>
      </c>
      <c r="C52" t="s">
        <v>151</v>
      </c>
      <c r="D52" t="s">
        <v>59</v>
      </c>
      <c r="E52" t="s">
        <v>60</v>
      </c>
      <c r="F52" t="s">
        <v>90</v>
      </c>
      <c r="G52" s="11" t="s">
        <v>185</v>
      </c>
      <c r="H52" s="11">
        <f t="shared" si="0"/>
        <v>0.67500000000000004</v>
      </c>
      <c r="I52" s="11">
        <f t="shared" si="1"/>
        <v>0.81799999999999995</v>
      </c>
      <c r="J52" s="11">
        <f>MEDIAN(Tabell1533[[#This Row],[Intervall övr 1]:[Int max]])</f>
        <v>0.74649999999999994</v>
      </c>
      <c r="K52" t="s">
        <v>152</v>
      </c>
      <c r="L52" t="s">
        <v>176</v>
      </c>
      <c r="M52">
        <v>2007</v>
      </c>
      <c r="N52" t="s">
        <v>65</v>
      </c>
      <c r="O52" t="s">
        <v>177</v>
      </c>
      <c r="P52" t="s">
        <v>178</v>
      </c>
      <c r="Q52" s="11" t="s">
        <v>179</v>
      </c>
      <c r="R52" t="s">
        <v>180</v>
      </c>
      <c r="S52" s="13" t="s">
        <v>181</v>
      </c>
      <c r="T52" t="s">
        <v>182</v>
      </c>
      <c r="BA52">
        <f>+Tabell1533[[#This Row],[Intervall Min]]</f>
        <v>0.67500000000000004</v>
      </c>
      <c r="BB52">
        <f>+IF(Tabell1533[[#This Row],[Intervall Max]]=Tabell1533[[#This Row],[Intervall Min]],"",Tabell1533[[#This Row],[Intervall Max]])</f>
        <v>0.81799999999999995</v>
      </c>
      <c r="BC52" s="18"/>
    </row>
    <row r="53" spans="1:55" x14ac:dyDescent="0.25">
      <c r="A53" t="s">
        <v>141</v>
      </c>
      <c r="B53" t="s">
        <v>142</v>
      </c>
      <c r="C53" t="s">
        <v>74</v>
      </c>
      <c r="D53" t="s">
        <v>75</v>
      </c>
      <c r="E53" t="s">
        <v>60</v>
      </c>
      <c r="F53" t="s">
        <v>90</v>
      </c>
      <c r="G53" s="11">
        <v>-0.2</v>
      </c>
      <c r="H53" s="11">
        <f t="shared" si="0"/>
        <v>-0.2</v>
      </c>
      <c r="I53" s="11">
        <f t="shared" si="1"/>
        <v>-0.2</v>
      </c>
      <c r="J53" s="11">
        <f>MEDIAN(Tabell1533[[#This Row],[Intervall övr 1]:[Int max]])</f>
        <v>-0.2</v>
      </c>
      <c r="K53" t="s">
        <v>143</v>
      </c>
      <c r="L53" t="s">
        <v>186</v>
      </c>
      <c r="M53">
        <v>2013</v>
      </c>
      <c r="N53" t="s">
        <v>65</v>
      </c>
      <c r="O53" t="s">
        <v>187</v>
      </c>
      <c r="P53" t="s">
        <v>155</v>
      </c>
      <c r="Q53" s="11" t="s">
        <v>81</v>
      </c>
      <c r="R53" t="s">
        <v>82</v>
      </c>
      <c r="S53" s="13" t="s">
        <v>188</v>
      </c>
      <c r="T53" t="s">
        <v>189</v>
      </c>
      <c r="BA53">
        <f>+Tabell1533[[#This Row],[Intervall Min]]</f>
        <v>-0.2</v>
      </c>
      <c r="BB53" t="str">
        <f>+IF(Tabell1533[[#This Row],[Intervall Max]]=Tabell1533[[#This Row],[Intervall Min]],"",Tabell1533[[#This Row],[Intervall Max]])</f>
        <v/>
      </c>
      <c r="BC53" s="18"/>
    </row>
    <row r="54" spans="1:55" x14ac:dyDescent="0.25">
      <c r="A54" t="s">
        <v>141</v>
      </c>
      <c r="B54" t="s">
        <v>142</v>
      </c>
      <c r="C54" t="s">
        <v>74</v>
      </c>
      <c r="D54" t="s">
        <v>59</v>
      </c>
      <c r="E54" t="s">
        <v>60</v>
      </c>
      <c r="F54" t="s">
        <v>90</v>
      </c>
      <c r="G54" s="11">
        <v>-0.7</v>
      </c>
      <c r="H54" s="11">
        <f t="shared" si="0"/>
        <v>-0.7</v>
      </c>
      <c r="I54" s="11">
        <f t="shared" si="1"/>
        <v>-0.7</v>
      </c>
      <c r="J54" s="11">
        <f>MEDIAN(Tabell1533[[#This Row],[Intervall övr 1]:[Int max]])</f>
        <v>-0.7</v>
      </c>
      <c r="K54" t="s">
        <v>143</v>
      </c>
      <c r="L54" t="s">
        <v>186</v>
      </c>
      <c r="M54">
        <v>2013</v>
      </c>
      <c r="N54" t="s">
        <v>65</v>
      </c>
      <c r="O54" t="s">
        <v>187</v>
      </c>
      <c r="P54" t="s">
        <v>155</v>
      </c>
      <c r="Q54" s="11" t="s">
        <v>81</v>
      </c>
      <c r="R54" t="s">
        <v>82</v>
      </c>
      <c r="S54" s="13" t="s">
        <v>188</v>
      </c>
      <c r="T54" t="s">
        <v>189</v>
      </c>
      <c r="BA54">
        <f>+Tabell1533[[#This Row],[Intervall Min]]</f>
        <v>-0.7</v>
      </c>
      <c r="BB54" t="str">
        <f>+IF(Tabell1533[[#This Row],[Intervall Max]]=Tabell1533[[#This Row],[Intervall Min]],"",Tabell1533[[#This Row],[Intervall Max]])</f>
        <v/>
      </c>
      <c r="BC54" s="18"/>
    </row>
    <row r="55" spans="1:55" x14ac:dyDescent="0.25">
      <c r="A55" t="s">
        <v>141</v>
      </c>
      <c r="B55" t="s">
        <v>142</v>
      </c>
      <c r="C55" t="s">
        <v>74</v>
      </c>
      <c r="D55" t="s">
        <v>59</v>
      </c>
      <c r="E55" t="s">
        <v>60</v>
      </c>
      <c r="F55" t="s">
        <v>90</v>
      </c>
      <c r="G55" s="11">
        <v>-0.32</v>
      </c>
      <c r="H55" s="11">
        <f t="shared" si="0"/>
        <v>-0.32</v>
      </c>
      <c r="I55" s="11">
        <f t="shared" si="1"/>
        <v>-0.32</v>
      </c>
      <c r="J55" s="11">
        <f>MEDIAN(Tabell1533[[#This Row],[Intervall övr 1]:[Int max]])</f>
        <v>-0.32</v>
      </c>
      <c r="K55" t="s">
        <v>143</v>
      </c>
      <c r="L55" t="s">
        <v>190</v>
      </c>
      <c r="M55">
        <v>2012</v>
      </c>
      <c r="N55" t="s">
        <v>65</v>
      </c>
      <c r="O55" t="s">
        <v>191</v>
      </c>
      <c r="P55" t="s">
        <v>67</v>
      </c>
      <c r="Q55" s="11" t="s">
        <v>81</v>
      </c>
      <c r="R55" t="s">
        <v>82</v>
      </c>
      <c r="S55" s="13" t="s">
        <v>192</v>
      </c>
      <c r="T55" t="s">
        <v>189</v>
      </c>
      <c r="BA55">
        <f>+Tabell1533[[#This Row],[Intervall Min]]</f>
        <v>-0.32</v>
      </c>
      <c r="BB55" t="str">
        <f>+IF(Tabell1533[[#This Row],[Intervall Max]]=Tabell1533[[#This Row],[Intervall Min]],"",Tabell1533[[#This Row],[Intervall Max]])</f>
        <v/>
      </c>
      <c r="BC55" s="18"/>
    </row>
    <row r="56" spans="1:55" x14ac:dyDescent="0.25">
      <c r="A56" t="s">
        <v>141</v>
      </c>
      <c r="B56" t="s">
        <v>150</v>
      </c>
      <c r="C56" t="s">
        <v>151</v>
      </c>
      <c r="D56" t="s">
        <v>59</v>
      </c>
      <c r="E56" t="s">
        <v>60</v>
      </c>
      <c r="F56" t="s">
        <v>90</v>
      </c>
      <c r="G56" s="11">
        <v>1.03</v>
      </c>
      <c r="H56" s="11">
        <f t="shared" si="0"/>
        <v>1.03</v>
      </c>
      <c r="I56" s="11">
        <f t="shared" si="1"/>
        <v>1.03</v>
      </c>
      <c r="J56" s="11">
        <f>MEDIAN(Tabell1533[[#This Row],[Intervall övr 1]:[Int max]])</f>
        <v>1.03</v>
      </c>
      <c r="K56" t="s">
        <v>152</v>
      </c>
      <c r="L56" t="s">
        <v>190</v>
      </c>
      <c r="M56">
        <v>2012</v>
      </c>
      <c r="N56" t="s">
        <v>65</v>
      </c>
      <c r="O56" t="s">
        <v>191</v>
      </c>
      <c r="P56" t="s">
        <v>67</v>
      </c>
      <c r="Q56" s="11" t="s">
        <v>81</v>
      </c>
      <c r="R56" t="s">
        <v>82</v>
      </c>
      <c r="S56" s="13" t="s">
        <v>192</v>
      </c>
      <c r="T56" t="s">
        <v>189</v>
      </c>
      <c r="BA56">
        <f>+Tabell1533[[#This Row],[Intervall Min]]</f>
        <v>1.03</v>
      </c>
      <c r="BB56" t="str">
        <f>+IF(Tabell1533[[#This Row],[Intervall Max]]=Tabell1533[[#This Row],[Intervall Min]],"",Tabell1533[[#This Row],[Intervall Max]])</f>
        <v/>
      </c>
      <c r="BC56" s="18"/>
    </row>
    <row r="57" spans="1:55" x14ac:dyDescent="0.25">
      <c r="A57" t="s">
        <v>141</v>
      </c>
      <c r="B57" t="s">
        <v>142</v>
      </c>
      <c r="C57" t="s">
        <v>74</v>
      </c>
      <c r="D57" t="s">
        <v>75</v>
      </c>
      <c r="E57" t="s">
        <v>60</v>
      </c>
      <c r="F57" t="s">
        <v>90</v>
      </c>
      <c r="G57" s="11">
        <v>-0.26</v>
      </c>
      <c r="H57" s="11">
        <f t="shared" si="0"/>
        <v>-0.26</v>
      </c>
      <c r="I57" s="11">
        <f t="shared" si="1"/>
        <v>-0.26</v>
      </c>
      <c r="J57" s="11">
        <f>MEDIAN(Tabell1533[[#This Row],[Intervall övr 1]:[Int max]])</f>
        <v>-0.26</v>
      </c>
      <c r="K57" t="s">
        <v>143</v>
      </c>
      <c r="L57" s="23" t="s">
        <v>193</v>
      </c>
      <c r="M57">
        <v>1998</v>
      </c>
      <c r="N57" t="s">
        <v>65</v>
      </c>
      <c r="O57" t="s">
        <v>194</v>
      </c>
      <c r="P57" t="s">
        <v>155</v>
      </c>
      <c r="Q57" s="19" t="s">
        <v>81</v>
      </c>
      <c r="R57" t="s">
        <v>156</v>
      </c>
      <c r="S57" s="12" t="s">
        <v>195</v>
      </c>
      <c r="T57" s="18" t="s">
        <v>196</v>
      </c>
      <c r="BA57">
        <f>+Tabell1533[[#This Row],[Intervall Min]]</f>
        <v>-0.26</v>
      </c>
      <c r="BB57" t="str">
        <f>+IF(Tabell1533[[#This Row],[Intervall Max]]=Tabell1533[[#This Row],[Intervall Min]],"",Tabell1533[[#This Row],[Intervall Max]])</f>
        <v/>
      </c>
      <c r="BC57" s="18"/>
    </row>
    <row r="58" spans="1:55" x14ac:dyDescent="0.25">
      <c r="A58" t="s">
        <v>141</v>
      </c>
      <c r="B58" t="s">
        <v>142</v>
      </c>
      <c r="C58" t="s">
        <v>74</v>
      </c>
      <c r="D58" t="s">
        <v>59</v>
      </c>
      <c r="E58" t="s">
        <v>60</v>
      </c>
      <c r="F58" t="s">
        <v>90</v>
      </c>
      <c r="G58" s="11">
        <v>-0.57999999999999996</v>
      </c>
      <c r="H58" s="11">
        <f t="shared" si="0"/>
        <v>-0.57999999999999996</v>
      </c>
      <c r="I58" s="11">
        <f t="shared" si="1"/>
        <v>-0.57999999999999996</v>
      </c>
      <c r="J58" s="11">
        <f>MEDIAN(Tabell1533[[#This Row],[Intervall övr 1]:[Int max]])</f>
        <v>-0.57999999999999996</v>
      </c>
      <c r="K58" t="s">
        <v>143</v>
      </c>
      <c r="L58" s="23" t="s">
        <v>193</v>
      </c>
      <c r="M58">
        <v>1998</v>
      </c>
      <c r="N58" t="s">
        <v>65</v>
      </c>
      <c r="O58" t="s">
        <v>194</v>
      </c>
      <c r="P58" t="s">
        <v>155</v>
      </c>
      <c r="Q58" s="19" t="s">
        <v>81</v>
      </c>
      <c r="R58" t="s">
        <v>156</v>
      </c>
      <c r="S58" s="12" t="s">
        <v>195</v>
      </c>
      <c r="T58" s="18" t="s">
        <v>196</v>
      </c>
      <c r="BA58">
        <f>+Tabell1533[[#This Row],[Intervall Min]]</f>
        <v>-0.57999999999999996</v>
      </c>
      <c r="BB58" t="str">
        <f>+IF(Tabell1533[[#This Row],[Intervall Max]]=Tabell1533[[#This Row],[Intervall Min]],"",Tabell1533[[#This Row],[Intervall Max]])</f>
        <v/>
      </c>
      <c r="BC58" s="18"/>
    </row>
    <row r="59" spans="1:55" x14ac:dyDescent="0.25">
      <c r="A59" t="s">
        <v>141</v>
      </c>
      <c r="B59" t="s">
        <v>142</v>
      </c>
      <c r="C59" t="s">
        <v>74</v>
      </c>
      <c r="D59" t="s">
        <v>59</v>
      </c>
      <c r="E59" t="s">
        <v>60</v>
      </c>
      <c r="F59" t="s">
        <v>90</v>
      </c>
      <c r="G59" s="11">
        <v>-1.4</v>
      </c>
      <c r="H59" s="11">
        <f t="shared" si="0"/>
        <v>-1.4</v>
      </c>
      <c r="I59" s="11">
        <f t="shared" si="1"/>
        <v>-1.4</v>
      </c>
      <c r="J59" s="11">
        <f>MEDIAN(Tabell1533[[#This Row],[Intervall övr 1]:[Int max]])</f>
        <v>-1.4</v>
      </c>
      <c r="K59" t="s">
        <v>143</v>
      </c>
      <c r="L59" t="s">
        <v>197</v>
      </c>
      <c r="M59">
        <v>2018</v>
      </c>
      <c r="N59" t="s">
        <v>65</v>
      </c>
      <c r="O59" t="s">
        <v>161</v>
      </c>
      <c r="P59" t="s">
        <v>67</v>
      </c>
      <c r="Q59" s="11" t="s">
        <v>198</v>
      </c>
      <c r="R59" t="s">
        <v>198</v>
      </c>
      <c r="S59" s="26" t="s">
        <v>199</v>
      </c>
      <c r="T59" t="s">
        <v>200</v>
      </c>
      <c r="BA59">
        <f>+Tabell1533[[#This Row],[Intervall Min]]</f>
        <v>-1.4</v>
      </c>
      <c r="BB59" t="str">
        <f>+IF(Tabell1533[[#This Row],[Intervall Max]]=Tabell1533[[#This Row],[Intervall Min]],"",Tabell1533[[#This Row],[Intervall Max]])</f>
        <v/>
      </c>
      <c r="BC59" s="18"/>
    </row>
    <row r="60" spans="1:55" x14ac:dyDescent="0.25">
      <c r="A60" t="s">
        <v>141</v>
      </c>
      <c r="B60" t="s">
        <v>142</v>
      </c>
      <c r="C60" t="s">
        <v>74</v>
      </c>
      <c r="D60" t="s">
        <v>59</v>
      </c>
      <c r="E60" t="s">
        <v>60</v>
      </c>
      <c r="F60" t="s">
        <v>90</v>
      </c>
      <c r="G60" s="11">
        <v>-0.51</v>
      </c>
      <c r="H60" s="11">
        <f t="shared" si="0"/>
        <v>-0.51</v>
      </c>
      <c r="I60" s="11">
        <f t="shared" si="1"/>
        <v>-0.51</v>
      </c>
      <c r="J60" s="11">
        <f>MEDIAN(Tabell1533[[#This Row],[Intervall övr 1]:[Int max]])</f>
        <v>-0.51</v>
      </c>
      <c r="K60" t="s">
        <v>143</v>
      </c>
      <c r="L60" t="s">
        <v>201</v>
      </c>
      <c r="M60">
        <v>2019</v>
      </c>
      <c r="N60" t="s">
        <v>65</v>
      </c>
      <c r="O60" t="s">
        <v>202</v>
      </c>
      <c r="P60" t="s">
        <v>67</v>
      </c>
      <c r="Q60" s="11" t="s">
        <v>203</v>
      </c>
      <c r="R60" t="s">
        <v>204</v>
      </c>
      <c r="S60" s="12" t="s">
        <v>205</v>
      </c>
      <c r="T60" s="18" t="s">
        <v>71</v>
      </c>
      <c r="BA60">
        <f>+Tabell1533[[#This Row],[Intervall Min]]</f>
        <v>-0.51</v>
      </c>
      <c r="BB60" t="str">
        <f>+IF(Tabell1533[[#This Row],[Intervall Max]]=Tabell1533[[#This Row],[Intervall Min]],"",Tabell1533[[#This Row],[Intervall Max]])</f>
        <v/>
      </c>
      <c r="BC60" s="18"/>
    </row>
    <row r="61" spans="1:55" x14ac:dyDescent="0.25">
      <c r="A61" t="s">
        <v>141</v>
      </c>
      <c r="B61" t="s">
        <v>206</v>
      </c>
      <c r="C61" t="s">
        <v>99</v>
      </c>
      <c r="D61" t="s">
        <v>75</v>
      </c>
      <c r="E61" t="s">
        <v>60</v>
      </c>
      <c r="F61" t="s">
        <v>90</v>
      </c>
      <c r="G61" s="11" t="s">
        <v>207</v>
      </c>
      <c r="H61" s="11">
        <f t="shared" si="0"/>
        <v>0.185</v>
      </c>
      <c r="I61" s="11">
        <f t="shared" si="1"/>
        <v>0.20499999999999999</v>
      </c>
      <c r="J61" s="11">
        <f>MEDIAN(Tabell1533[[#This Row],[Intervall övr 1]:[Int max]])</f>
        <v>0.188</v>
      </c>
      <c r="K61" t="s">
        <v>208</v>
      </c>
      <c r="L61" t="s">
        <v>209</v>
      </c>
      <c r="M61">
        <v>2018</v>
      </c>
      <c r="N61" t="s">
        <v>65</v>
      </c>
      <c r="O61" t="s">
        <v>210</v>
      </c>
      <c r="P61" t="s">
        <v>67</v>
      </c>
      <c r="Q61" s="11" t="s">
        <v>211</v>
      </c>
      <c r="R61" t="s">
        <v>212</v>
      </c>
      <c r="S61" s="13" t="s">
        <v>213</v>
      </c>
      <c r="T61" t="s">
        <v>214</v>
      </c>
      <c r="U61">
        <v>0.16300000000000001</v>
      </c>
      <c r="V61">
        <v>0.191</v>
      </c>
      <c r="BA61">
        <f>+Tabell1533[[#This Row],[Intervall Min]]</f>
        <v>0.185</v>
      </c>
      <c r="BB61">
        <f>+IF(Tabell1533[[#This Row],[Intervall Max]]=Tabell1533[[#This Row],[Intervall Min]],"",Tabell1533[[#This Row],[Intervall Max]])</f>
        <v>0.20499999999999999</v>
      </c>
      <c r="BC61" s="18"/>
    </row>
    <row r="62" spans="1:55" x14ac:dyDescent="0.25">
      <c r="A62" t="s">
        <v>141</v>
      </c>
      <c r="B62" t="s">
        <v>142</v>
      </c>
      <c r="C62" t="s">
        <v>74</v>
      </c>
      <c r="D62" t="s">
        <v>75</v>
      </c>
      <c r="E62" t="s">
        <v>60</v>
      </c>
      <c r="F62" t="s">
        <v>90</v>
      </c>
      <c r="G62" s="11" t="s">
        <v>215</v>
      </c>
      <c r="H62" s="11">
        <f t="shared" si="0"/>
        <v>-0.3</v>
      </c>
      <c r="I62" s="11">
        <f t="shared" si="1"/>
        <v>-0.2</v>
      </c>
      <c r="J62" s="11">
        <f>MEDIAN(Tabell1533[[#This Row],[Intervall övr 1]:[Int max]])</f>
        <v>-0.26</v>
      </c>
      <c r="K62" t="s">
        <v>143</v>
      </c>
      <c r="L62" t="s">
        <v>216</v>
      </c>
      <c r="M62">
        <v>2014</v>
      </c>
      <c r="N62" t="s">
        <v>65</v>
      </c>
      <c r="O62" t="s">
        <v>217</v>
      </c>
      <c r="P62" t="s">
        <v>155</v>
      </c>
      <c r="Q62" s="11" t="s">
        <v>81</v>
      </c>
      <c r="R62" t="s">
        <v>82</v>
      </c>
      <c r="S62" s="12" t="s">
        <v>218</v>
      </c>
      <c r="T62" s="18" t="s">
        <v>71</v>
      </c>
      <c r="U62">
        <v>-0.26</v>
      </c>
      <c r="V62">
        <v>-0.27</v>
      </c>
      <c r="W62">
        <v>-0.25</v>
      </c>
      <c r="BA62">
        <f>+Tabell1533[[#This Row],[Intervall Min]]</f>
        <v>-0.3</v>
      </c>
      <c r="BB62">
        <f>+IF(Tabell1533[[#This Row],[Intervall Max]]=Tabell1533[[#This Row],[Intervall Min]],"",Tabell1533[[#This Row],[Intervall Max]])</f>
        <v>-0.2</v>
      </c>
      <c r="BC62" s="18"/>
    </row>
    <row r="63" spans="1:55" x14ac:dyDescent="0.25">
      <c r="A63" t="s">
        <v>141</v>
      </c>
      <c r="B63" t="s">
        <v>142</v>
      </c>
      <c r="C63" t="s">
        <v>74</v>
      </c>
      <c r="D63" t="s">
        <v>59</v>
      </c>
      <c r="E63" t="s">
        <v>60</v>
      </c>
      <c r="F63" t="s">
        <v>90</v>
      </c>
      <c r="G63" s="11" t="s">
        <v>219</v>
      </c>
      <c r="H63" s="11">
        <f t="shared" si="0"/>
        <v>-0.9</v>
      </c>
      <c r="I63" s="11">
        <f t="shared" si="1"/>
        <v>-0.6</v>
      </c>
      <c r="J63" s="11">
        <f>MEDIAN(Tabell1533[[#This Row],[Intervall övr 1]:[Int max]])</f>
        <v>-0.755</v>
      </c>
      <c r="K63" t="s">
        <v>143</v>
      </c>
      <c r="L63" t="s">
        <v>216</v>
      </c>
      <c r="M63">
        <v>2014</v>
      </c>
      <c r="N63" t="s">
        <v>65</v>
      </c>
      <c r="O63" t="s">
        <v>217</v>
      </c>
      <c r="P63" t="s">
        <v>155</v>
      </c>
      <c r="Q63" s="11" t="s">
        <v>81</v>
      </c>
      <c r="R63" t="s">
        <v>82</v>
      </c>
      <c r="S63" s="12" t="s">
        <v>218</v>
      </c>
      <c r="T63" s="18" t="s">
        <v>71</v>
      </c>
      <c r="U63">
        <v>-0.7</v>
      </c>
      <c r="V63">
        <v>-0.86</v>
      </c>
      <c r="W63">
        <v>-0.65</v>
      </c>
      <c r="X63">
        <v>-0.81</v>
      </c>
      <c r="BA63">
        <f>+Tabell1533[[#This Row],[Intervall Min]]</f>
        <v>-0.9</v>
      </c>
      <c r="BB63">
        <f>+IF(Tabell1533[[#This Row],[Intervall Max]]=Tabell1533[[#This Row],[Intervall Min]],"",Tabell1533[[#This Row],[Intervall Max]])</f>
        <v>-0.6</v>
      </c>
      <c r="BC63" s="18"/>
    </row>
    <row r="64" spans="1:55" x14ac:dyDescent="0.25">
      <c r="A64" t="s">
        <v>141</v>
      </c>
      <c r="B64" t="s">
        <v>142</v>
      </c>
      <c r="C64" t="s">
        <v>74</v>
      </c>
      <c r="D64" t="s">
        <v>75</v>
      </c>
      <c r="E64" t="s">
        <v>60</v>
      </c>
      <c r="F64" t="s">
        <v>90</v>
      </c>
      <c r="G64" s="11" t="s">
        <v>220</v>
      </c>
      <c r="H64" s="11">
        <f t="shared" si="0"/>
        <v>-0.40500000000000003</v>
      </c>
      <c r="I64" s="11">
        <f t="shared" si="1"/>
        <v>-8.8999999999999996E-2</v>
      </c>
      <c r="J64" s="11">
        <f>MEDIAN(Tabell1533[[#This Row],[Intervall övr 1]:[Int max]])</f>
        <v>-0.26400000000000001</v>
      </c>
      <c r="K64" t="s">
        <v>143</v>
      </c>
      <c r="L64" t="s">
        <v>221</v>
      </c>
      <c r="M64">
        <v>2023</v>
      </c>
      <c r="N64" t="s">
        <v>65</v>
      </c>
      <c r="O64" t="s">
        <v>222</v>
      </c>
      <c r="P64" t="s">
        <v>223</v>
      </c>
      <c r="Q64" s="11" t="s">
        <v>224</v>
      </c>
      <c r="R64" t="s">
        <v>225</v>
      </c>
      <c r="S64" s="13" t="s">
        <v>226</v>
      </c>
      <c r="T64" s="18" t="s">
        <v>227</v>
      </c>
      <c r="U64">
        <v>-0.248</v>
      </c>
      <c r="V64">
        <v>-0.39400000000000002</v>
      </c>
      <c r="W64">
        <v>-0.28000000000000003</v>
      </c>
      <c r="X64">
        <v>-0.16800000000000001</v>
      </c>
      <c r="BA64">
        <f>+Tabell1533[[#This Row],[Intervall Min]]</f>
        <v>-0.40500000000000003</v>
      </c>
      <c r="BB64">
        <f>+IF(Tabell1533[[#This Row],[Intervall Max]]=Tabell1533[[#This Row],[Intervall Min]],"",Tabell1533[[#This Row],[Intervall Max]])</f>
        <v>-8.8999999999999996E-2</v>
      </c>
      <c r="BC64" s="18"/>
    </row>
    <row r="65" spans="1:55" x14ac:dyDescent="0.25">
      <c r="A65" t="s">
        <v>141</v>
      </c>
      <c r="B65" t="s">
        <v>142</v>
      </c>
      <c r="C65" t="s">
        <v>74</v>
      </c>
      <c r="D65" t="s">
        <v>75</v>
      </c>
      <c r="E65" t="s">
        <v>60</v>
      </c>
      <c r="F65" t="s">
        <v>61</v>
      </c>
      <c r="G65" s="11">
        <v>-0.57999999999999996</v>
      </c>
      <c r="H65" s="11">
        <f t="shared" si="0"/>
        <v>-0.57999999999999996</v>
      </c>
      <c r="I65" s="11">
        <f t="shared" si="1"/>
        <v>-0.57999999999999996</v>
      </c>
      <c r="J65" s="11">
        <f>MEDIAN(Tabell1533[[#This Row],[Intervall övr 1]:[Int max]])</f>
        <v>-0.57999999999999996</v>
      </c>
      <c r="K65" t="s">
        <v>143</v>
      </c>
      <c r="L65" t="s">
        <v>186</v>
      </c>
      <c r="M65">
        <v>2013</v>
      </c>
      <c r="N65" t="s">
        <v>65</v>
      </c>
      <c r="O65" t="s">
        <v>187</v>
      </c>
      <c r="P65" t="s">
        <v>67</v>
      </c>
      <c r="Q65" s="11" t="s">
        <v>228</v>
      </c>
      <c r="R65" t="s">
        <v>229</v>
      </c>
      <c r="S65" s="13" t="s">
        <v>188</v>
      </c>
      <c r="T65" s="18" t="s">
        <v>71</v>
      </c>
      <c r="BA65">
        <f>+Tabell1533[[#This Row],[Intervall Min]]</f>
        <v>-0.57999999999999996</v>
      </c>
      <c r="BB65" t="str">
        <f>+IF(Tabell1533[[#This Row],[Intervall Max]]=Tabell1533[[#This Row],[Intervall Min]],"",Tabell1533[[#This Row],[Intervall Max]])</f>
        <v/>
      </c>
      <c r="BC65" s="18"/>
    </row>
    <row r="66" spans="1:55" x14ac:dyDescent="0.25">
      <c r="A66" t="s">
        <v>141</v>
      </c>
      <c r="B66" t="s">
        <v>142</v>
      </c>
      <c r="C66" t="s">
        <v>74</v>
      </c>
      <c r="D66" t="s">
        <v>59</v>
      </c>
      <c r="E66" t="s">
        <v>60</v>
      </c>
      <c r="F66" t="s">
        <v>61</v>
      </c>
      <c r="G66" s="11">
        <v>-1.0900000000000001</v>
      </c>
      <c r="H66" s="11">
        <f t="shared" si="0"/>
        <v>-1.0900000000000001</v>
      </c>
      <c r="I66" s="11">
        <f t="shared" si="1"/>
        <v>-1.0900000000000001</v>
      </c>
      <c r="J66" s="11">
        <f>MEDIAN(Tabell1533[[#This Row],[Intervall övr 1]:[Int max]])</f>
        <v>-1.0900000000000001</v>
      </c>
      <c r="K66" t="s">
        <v>143</v>
      </c>
      <c r="L66" t="s">
        <v>186</v>
      </c>
      <c r="M66">
        <v>2013</v>
      </c>
      <c r="N66" t="s">
        <v>65</v>
      </c>
      <c r="O66" t="s">
        <v>187</v>
      </c>
      <c r="P66" t="s">
        <v>67</v>
      </c>
      <c r="Q66" s="11" t="s">
        <v>228</v>
      </c>
      <c r="R66" t="s">
        <v>229</v>
      </c>
      <c r="S66" s="13" t="s">
        <v>188</v>
      </c>
      <c r="T66" s="18" t="s">
        <v>71</v>
      </c>
      <c r="BA66">
        <f>+Tabell1533[[#This Row],[Intervall Min]]</f>
        <v>-1.0900000000000001</v>
      </c>
      <c r="BB66" t="str">
        <f>+IF(Tabell1533[[#This Row],[Intervall Max]]=Tabell1533[[#This Row],[Intervall Min]],"",Tabell1533[[#This Row],[Intervall Max]])</f>
        <v/>
      </c>
      <c r="BC66" s="18"/>
    </row>
    <row r="67" spans="1:55" x14ac:dyDescent="0.25">
      <c r="A67" t="s">
        <v>141</v>
      </c>
      <c r="B67" t="s">
        <v>230</v>
      </c>
      <c r="C67" t="s">
        <v>99</v>
      </c>
      <c r="D67" t="s">
        <v>75</v>
      </c>
      <c r="E67" t="s">
        <v>60</v>
      </c>
      <c r="F67" t="s">
        <v>90</v>
      </c>
      <c r="G67" s="11">
        <v>0.18</v>
      </c>
      <c r="H67" s="11">
        <f t="shared" si="0"/>
        <v>0.18</v>
      </c>
      <c r="I67" s="11">
        <f t="shared" si="1"/>
        <v>0.18</v>
      </c>
      <c r="J67" s="11">
        <f>MEDIAN(Tabell1533[[#This Row],[Intervall övr 1]:[Int max]])</f>
        <v>0.18</v>
      </c>
      <c r="K67" t="s">
        <v>231</v>
      </c>
      <c r="L67" t="s">
        <v>186</v>
      </c>
      <c r="M67">
        <v>2013</v>
      </c>
      <c r="N67" t="s">
        <v>65</v>
      </c>
      <c r="O67" t="s">
        <v>187</v>
      </c>
      <c r="P67" t="s">
        <v>67</v>
      </c>
      <c r="Q67" s="11" t="s">
        <v>228</v>
      </c>
      <c r="R67" t="s">
        <v>229</v>
      </c>
      <c r="S67" s="13" t="s">
        <v>188</v>
      </c>
      <c r="T67" s="18" t="s">
        <v>71</v>
      </c>
      <c r="BA67">
        <f>+Tabell1533[[#This Row],[Intervall Min]]</f>
        <v>0.18</v>
      </c>
      <c r="BB67" t="str">
        <f>+IF(Tabell1533[[#This Row],[Intervall Max]]=Tabell1533[[#This Row],[Intervall Min]],"",Tabell1533[[#This Row],[Intervall Max]])</f>
        <v/>
      </c>
      <c r="BC67" s="18"/>
    </row>
    <row r="68" spans="1:55" x14ac:dyDescent="0.25">
      <c r="A68" t="s">
        <v>141</v>
      </c>
      <c r="B68" t="s">
        <v>230</v>
      </c>
      <c r="C68" t="s">
        <v>99</v>
      </c>
      <c r="D68" t="s">
        <v>59</v>
      </c>
      <c r="E68" t="s">
        <v>60</v>
      </c>
      <c r="F68" t="s">
        <v>90</v>
      </c>
      <c r="G68" s="11">
        <v>0.45</v>
      </c>
      <c r="H68" s="11">
        <f t="shared" si="0"/>
        <v>0.45</v>
      </c>
      <c r="I68" s="11">
        <f t="shared" si="1"/>
        <v>0.45</v>
      </c>
      <c r="J68" s="11">
        <f>MEDIAN(Tabell1533[[#This Row],[Intervall övr 1]:[Int max]])</f>
        <v>0.45</v>
      </c>
      <c r="K68" t="s">
        <v>232</v>
      </c>
      <c r="L68" t="s">
        <v>186</v>
      </c>
      <c r="M68">
        <v>2013</v>
      </c>
      <c r="N68" t="s">
        <v>65</v>
      </c>
      <c r="O68" t="s">
        <v>187</v>
      </c>
      <c r="P68" t="s">
        <v>67</v>
      </c>
      <c r="Q68" s="11" t="s">
        <v>228</v>
      </c>
      <c r="R68" t="s">
        <v>229</v>
      </c>
      <c r="S68" s="13" t="s">
        <v>188</v>
      </c>
      <c r="T68" s="18" t="s">
        <v>71</v>
      </c>
      <c r="BA68">
        <f>+Tabell1533[[#This Row],[Intervall Min]]</f>
        <v>0.45</v>
      </c>
      <c r="BB68" t="str">
        <f>+IF(Tabell1533[[#This Row],[Intervall Max]]=Tabell1533[[#This Row],[Intervall Min]],"",Tabell1533[[#This Row],[Intervall Max]])</f>
        <v/>
      </c>
      <c r="BC68" s="18"/>
    </row>
    <row r="69" spans="1:55" x14ac:dyDescent="0.25">
      <c r="A69" t="s">
        <v>141</v>
      </c>
      <c r="B69" t="s">
        <v>142</v>
      </c>
      <c r="C69" t="s">
        <v>74</v>
      </c>
      <c r="D69" t="s">
        <v>75</v>
      </c>
      <c r="E69" t="s">
        <v>60</v>
      </c>
      <c r="F69" t="s">
        <v>90</v>
      </c>
      <c r="G69" s="11" t="s">
        <v>233</v>
      </c>
      <c r="H69" s="11">
        <f t="shared" si="0"/>
        <v>-0.19900000000000001</v>
      </c>
      <c r="I69" s="11">
        <f t="shared" si="1"/>
        <v>-0.157</v>
      </c>
      <c r="J69" s="11">
        <f>MEDIAN(Tabell1533[[#This Row],[Intervall övr 1]:[Int max]])</f>
        <v>-0.17799999999999999</v>
      </c>
      <c r="K69" t="s">
        <v>143</v>
      </c>
      <c r="L69" t="s">
        <v>234</v>
      </c>
      <c r="M69">
        <v>2020</v>
      </c>
      <c r="N69" t="s">
        <v>65</v>
      </c>
      <c r="O69" t="s">
        <v>235</v>
      </c>
      <c r="P69" t="s">
        <v>236</v>
      </c>
      <c r="Q69" s="11" t="s">
        <v>237</v>
      </c>
      <c r="R69" t="s">
        <v>238</v>
      </c>
      <c r="S69" s="12" t="s">
        <v>239</v>
      </c>
      <c r="T69" s="18" t="s">
        <v>71</v>
      </c>
      <c r="BA69">
        <f>+Tabell1533[[#This Row],[Intervall Min]]</f>
        <v>-0.19900000000000001</v>
      </c>
      <c r="BB69">
        <f>+IF(Tabell1533[[#This Row],[Intervall Max]]=Tabell1533[[#This Row],[Intervall Min]],"",Tabell1533[[#This Row],[Intervall Max]])</f>
        <v>-0.157</v>
      </c>
      <c r="BC69" s="18"/>
    </row>
    <row r="70" spans="1:55" x14ac:dyDescent="0.25">
      <c r="A70" t="s">
        <v>141</v>
      </c>
      <c r="B70" t="s">
        <v>142</v>
      </c>
      <c r="C70" t="s">
        <v>74</v>
      </c>
      <c r="D70" t="s">
        <v>59</v>
      </c>
      <c r="E70" t="s">
        <v>60</v>
      </c>
      <c r="F70" t="s">
        <v>90</v>
      </c>
      <c r="G70" s="11" t="s">
        <v>240</v>
      </c>
      <c r="H70" s="11">
        <f t="shared" si="0"/>
        <v>-0.73799999999999999</v>
      </c>
      <c r="I70" s="11">
        <f t="shared" si="1"/>
        <v>-0.57999999999999996</v>
      </c>
      <c r="J70" s="11">
        <f>MEDIAN(Tabell1533[[#This Row],[Intervall övr 1]:[Int max]])</f>
        <v>-0.65500000000000003</v>
      </c>
      <c r="K70" t="s">
        <v>143</v>
      </c>
      <c r="L70" t="s">
        <v>234</v>
      </c>
      <c r="M70">
        <v>2020</v>
      </c>
      <c r="N70" t="s">
        <v>65</v>
      </c>
      <c r="O70" t="s">
        <v>235</v>
      </c>
      <c r="P70" t="s">
        <v>236</v>
      </c>
      <c r="Q70" s="11" t="s">
        <v>237</v>
      </c>
      <c r="R70" t="s">
        <v>238</v>
      </c>
      <c r="S70" s="12" t="s">
        <v>239</v>
      </c>
      <c r="T70" s="18" t="s">
        <v>71</v>
      </c>
      <c r="U70">
        <v>-0.73</v>
      </c>
      <c r="V70">
        <v>-0.57999999999999996</v>
      </c>
      <c r="BA70">
        <f>+Tabell1533[[#This Row],[Intervall Min]]</f>
        <v>-0.73799999999999999</v>
      </c>
      <c r="BB70">
        <f>+IF(Tabell1533[[#This Row],[Intervall Max]]=Tabell1533[[#This Row],[Intervall Min]],"",Tabell1533[[#This Row],[Intervall Max]])</f>
        <v>-0.57999999999999996</v>
      </c>
      <c r="BC70" s="18"/>
    </row>
    <row r="71" spans="1:55" x14ac:dyDescent="0.25">
      <c r="A71" t="s">
        <v>141</v>
      </c>
      <c r="B71" t="s">
        <v>142</v>
      </c>
      <c r="C71" t="s">
        <v>74</v>
      </c>
      <c r="D71" t="s">
        <v>75</v>
      </c>
      <c r="E71" t="s">
        <v>60</v>
      </c>
      <c r="F71" t="s">
        <v>61</v>
      </c>
      <c r="G71" s="11">
        <v>-0.26</v>
      </c>
      <c r="H71" s="11">
        <f t="shared" si="0"/>
        <v>-0.26</v>
      </c>
      <c r="I71" s="11">
        <f t="shared" si="1"/>
        <v>-0.26</v>
      </c>
      <c r="J71" s="11">
        <f>MEDIAN(Tabell1533[[#This Row],[Intervall övr 1]:[Int max]])</f>
        <v>-0.26</v>
      </c>
      <c r="K71" t="s">
        <v>143</v>
      </c>
      <c r="L71" t="s">
        <v>241</v>
      </c>
      <c r="M71">
        <v>2020</v>
      </c>
      <c r="N71" t="s">
        <v>65</v>
      </c>
      <c r="O71" t="s">
        <v>242</v>
      </c>
      <c r="P71" t="s">
        <v>67</v>
      </c>
      <c r="Q71" s="11" t="s">
        <v>243</v>
      </c>
      <c r="R71" t="s">
        <v>244</v>
      </c>
      <c r="S71" s="13" t="s">
        <v>245</v>
      </c>
      <c r="T71" s="18" t="s">
        <v>246</v>
      </c>
      <c r="BA71">
        <f>+Tabell1533[[#This Row],[Intervall Min]]</f>
        <v>-0.26</v>
      </c>
      <c r="BB71" t="str">
        <f>+IF(Tabell1533[[#This Row],[Intervall Max]]=Tabell1533[[#This Row],[Intervall Min]],"",Tabell1533[[#This Row],[Intervall Max]])</f>
        <v/>
      </c>
      <c r="BC71" s="18"/>
    </row>
    <row r="72" spans="1:55" x14ac:dyDescent="0.25">
      <c r="A72" t="s">
        <v>141</v>
      </c>
      <c r="B72" t="s">
        <v>142</v>
      </c>
      <c r="C72" t="s">
        <v>74</v>
      </c>
      <c r="D72" t="s">
        <v>59</v>
      </c>
      <c r="E72" t="s">
        <v>60</v>
      </c>
      <c r="F72" t="s">
        <v>61</v>
      </c>
      <c r="G72" s="19" t="s">
        <v>247</v>
      </c>
      <c r="H72" s="11">
        <f t="shared" si="0"/>
        <v>-0.56699999999999995</v>
      </c>
      <c r="I72" s="11">
        <f t="shared" si="1"/>
        <v>-0.51</v>
      </c>
      <c r="J72" s="11">
        <f>MEDIAN(Tabell1533[[#This Row],[Intervall övr 1]:[Int max]])</f>
        <v>-0.53849999999999998</v>
      </c>
      <c r="K72" t="s">
        <v>143</v>
      </c>
      <c r="L72" t="s">
        <v>241</v>
      </c>
      <c r="M72">
        <v>2020</v>
      </c>
      <c r="N72" t="s">
        <v>65</v>
      </c>
      <c r="O72" t="s">
        <v>242</v>
      </c>
      <c r="P72" t="s">
        <v>67</v>
      </c>
      <c r="Q72" s="11" t="s">
        <v>243</v>
      </c>
      <c r="R72" t="s">
        <v>244</v>
      </c>
      <c r="S72" s="13" t="s">
        <v>245</v>
      </c>
      <c r="T72" s="18" t="s">
        <v>246</v>
      </c>
      <c r="BA72">
        <f>+Tabell1533[[#This Row],[Intervall Min]]</f>
        <v>-0.56699999999999995</v>
      </c>
      <c r="BB72">
        <f>+IF(Tabell1533[[#This Row],[Intervall Max]]=Tabell1533[[#This Row],[Intervall Min]],"",Tabell1533[[#This Row],[Intervall Max]])</f>
        <v>-0.51</v>
      </c>
      <c r="BC72" s="18"/>
    </row>
    <row r="73" spans="1:55" x14ac:dyDescent="0.25">
      <c r="A73" t="s">
        <v>141</v>
      </c>
      <c r="B73" t="s">
        <v>142</v>
      </c>
      <c r="C73" t="s">
        <v>74</v>
      </c>
      <c r="D73" t="s">
        <v>75</v>
      </c>
      <c r="E73" t="s">
        <v>60</v>
      </c>
      <c r="F73" t="s">
        <v>90</v>
      </c>
      <c r="G73" s="19" t="s">
        <v>248</v>
      </c>
      <c r="H73" s="11">
        <f t="shared" si="0"/>
        <v>-0.13</v>
      </c>
      <c r="I73" s="11">
        <f t="shared" si="1"/>
        <v>-0.12</v>
      </c>
      <c r="J73" s="11">
        <f>MEDIAN(Tabell1533[[#This Row],[Intervall övr 1]:[Int max]])</f>
        <v>-0.125</v>
      </c>
      <c r="K73" t="s">
        <v>143</v>
      </c>
      <c r="L73" t="s">
        <v>209</v>
      </c>
      <c r="M73">
        <v>2018</v>
      </c>
      <c r="N73" t="s">
        <v>65</v>
      </c>
      <c r="O73" t="s">
        <v>210</v>
      </c>
      <c r="P73" t="s">
        <v>67</v>
      </c>
      <c r="Q73" s="11" t="s">
        <v>211</v>
      </c>
      <c r="R73" t="s">
        <v>212</v>
      </c>
      <c r="S73" s="13" t="s">
        <v>213</v>
      </c>
      <c r="T73" s="18" t="s">
        <v>71</v>
      </c>
      <c r="BA73">
        <f>+Tabell1533[[#This Row],[Intervall Min]]</f>
        <v>-0.13</v>
      </c>
      <c r="BB73">
        <f>+IF(Tabell1533[[#This Row],[Intervall Max]]=Tabell1533[[#This Row],[Intervall Min]],"",Tabell1533[[#This Row],[Intervall Max]])</f>
        <v>-0.12</v>
      </c>
      <c r="BC73" s="18"/>
    </row>
    <row r="74" spans="1:55" x14ac:dyDescent="0.25">
      <c r="A74" t="s">
        <v>141</v>
      </c>
      <c r="B74" t="s">
        <v>142</v>
      </c>
      <c r="C74" t="s">
        <v>74</v>
      </c>
      <c r="D74" t="s">
        <v>75</v>
      </c>
      <c r="E74" t="s">
        <v>60</v>
      </c>
      <c r="F74" t="s">
        <v>90</v>
      </c>
      <c r="G74" s="11">
        <v>-0.09</v>
      </c>
      <c r="H74" s="11">
        <f t="shared" si="0"/>
        <v>-0.09</v>
      </c>
      <c r="I74" s="11">
        <f t="shared" si="1"/>
        <v>-0.09</v>
      </c>
      <c r="J74" s="11">
        <f>MEDIAN(Tabell1533[[#This Row],[Intervall övr 1]:[Int max]])</f>
        <v>-0.09</v>
      </c>
      <c r="K74" t="s">
        <v>143</v>
      </c>
      <c r="L74" t="s">
        <v>249</v>
      </c>
      <c r="M74">
        <v>2013</v>
      </c>
      <c r="N74" t="s">
        <v>65</v>
      </c>
      <c r="O74" t="s">
        <v>170</v>
      </c>
      <c r="P74" t="s">
        <v>250</v>
      </c>
      <c r="Q74" s="11" t="s">
        <v>251</v>
      </c>
      <c r="R74" t="s">
        <v>252</v>
      </c>
      <c r="S74" s="13" t="s">
        <v>253</v>
      </c>
      <c r="T74" s="18" t="s">
        <v>71</v>
      </c>
      <c r="BA74">
        <f>+Tabell1533[[#This Row],[Intervall Min]]</f>
        <v>-0.09</v>
      </c>
      <c r="BB74" t="str">
        <f>+IF(Tabell1533[[#This Row],[Intervall Max]]=Tabell1533[[#This Row],[Intervall Min]],"",Tabell1533[[#This Row],[Intervall Max]])</f>
        <v/>
      </c>
      <c r="BC74" s="18"/>
    </row>
    <row r="75" spans="1:55" x14ac:dyDescent="0.25">
      <c r="A75" t="s">
        <v>141</v>
      </c>
      <c r="B75" t="s">
        <v>142</v>
      </c>
      <c r="C75" t="s">
        <v>74</v>
      </c>
      <c r="D75" t="s">
        <v>59</v>
      </c>
      <c r="E75" t="s">
        <v>60</v>
      </c>
      <c r="F75" t="s">
        <v>90</v>
      </c>
      <c r="G75" s="11">
        <v>-0.34</v>
      </c>
      <c r="H75" s="11">
        <f t="shared" si="0"/>
        <v>-0.34</v>
      </c>
      <c r="I75" s="11">
        <f t="shared" si="1"/>
        <v>-0.34</v>
      </c>
      <c r="J75" s="11">
        <f>MEDIAN(Tabell1533[[#This Row],[Intervall övr 1]:[Int max]])</f>
        <v>-0.34</v>
      </c>
      <c r="K75" t="s">
        <v>143</v>
      </c>
      <c r="L75" t="s">
        <v>249</v>
      </c>
      <c r="M75">
        <v>2013</v>
      </c>
      <c r="N75" t="s">
        <v>65</v>
      </c>
      <c r="O75" t="s">
        <v>170</v>
      </c>
      <c r="P75" t="s">
        <v>250</v>
      </c>
      <c r="Q75" s="11" t="s">
        <v>251</v>
      </c>
      <c r="R75" t="s">
        <v>252</v>
      </c>
      <c r="S75" s="13" t="s">
        <v>253</v>
      </c>
      <c r="T75" s="18" t="s">
        <v>71</v>
      </c>
      <c r="BA75">
        <f>+Tabell1533[[#This Row],[Intervall Min]]</f>
        <v>-0.34</v>
      </c>
      <c r="BB75" t="str">
        <f>+IF(Tabell1533[[#This Row],[Intervall Max]]=Tabell1533[[#This Row],[Intervall Min]],"",Tabell1533[[#This Row],[Intervall Max]])</f>
        <v/>
      </c>
      <c r="BC75" s="18"/>
    </row>
    <row r="76" spans="1:55" x14ac:dyDescent="0.25">
      <c r="A76" t="s">
        <v>141</v>
      </c>
      <c r="B76" t="s">
        <v>142</v>
      </c>
      <c r="C76" t="s">
        <v>74</v>
      </c>
      <c r="D76" t="s">
        <v>75</v>
      </c>
      <c r="E76" t="s">
        <v>60</v>
      </c>
      <c r="F76" t="s">
        <v>90</v>
      </c>
      <c r="G76" s="11" t="s">
        <v>254</v>
      </c>
      <c r="H76" s="11">
        <f t="shared" si="0"/>
        <v>-0.3</v>
      </c>
      <c r="I76" s="11">
        <f t="shared" si="1"/>
        <v>-0.14000000000000001</v>
      </c>
      <c r="J76" s="11">
        <f>MEDIAN(Tabell1533[[#This Row],[Intervall övr 1]:[Int max]])</f>
        <v>-0.26</v>
      </c>
      <c r="K76" t="s">
        <v>143</v>
      </c>
      <c r="L76" t="s">
        <v>255</v>
      </c>
      <c r="M76">
        <v>2006</v>
      </c>
      <c r="N76" t="s">
        <v>256</v>
      </c>
      <c r="O76" t="s">
        <v>257</v>
      </c>
      <c r="P76" t="s">
        <v>155</v>
      </c>
      <c r="Q76" s="11" t="s">
        <v>81</v>
      </c>
      <c r="R76" t="s">
        <v>82</v>
      </c>
      <c r="S76" s="13" t="s">
        <v>258</v>
      </c>
      <c r="T76" s="18" t="s">
        <v>259</v>
      </c>
      <c r="U76">
        <v>-0.27</v>
      </c>
      <c r="V76">
        <v>-0.28000000000000003</v>
      </c>
      <c r="W76">
        <v>-0.22</v>
      </c>
      <c r="X76">
        <v>-0.26</v>
      </c>
      <c r="Y76">
        <v>-0.17</v>
      </c>
      <c r="Z76">
        <v>-0.19</v>
      </c>
      <c r="AA76">
        <v>-0.2</v>
      </c>
      <c r="AB76">
        <v>-0.3</v>
      </c>
      <c r="AC76">
        <v>-0.3</v>
      </c>
      <c r="BA76">
        <f>+Tabell1533[[#This Row],[Intervall Min]]</f>
        <v>-0.3</v>
      </c>
      <c r="BB76">
        <f>+IF(Tabell1533[[#This Row],[Intervall Max]]=Tabell1533[[#This Row],[Intervall Min]],"",Tabell1533[[#This Row],[Intervall Max]])</f>
        <v>-0.14000000000000001</v>
      </c>
      <c r="BC76" s="18"/>
    </row>
    <row r="77" spans="1:55" x14ac:dyDescent="0.25">
      <c r="A77" t="s">
        <v>141</v>
      </c>
      <c r="B77" t="s">
        <v>142</v>
      </c>
      <c r="C77" t="s">
        <v>74</v>
      </c>
      <c r="D77" t="s">
        <v>59</v>
      </c>
      <c r="E77" t="s">
        <v>60</v>
      </c>
      <c r="F77" t="s">
        <v>90</v>
      </c>
      <c r="G77" s="19" t="s">
        <v>260</v>
      </c>
      <c r="H77" s="11">
        <f t="shared" si="0"/>
        <v>-1</v>
      </c>
      <c r="I77" s="11">
        <f t="shared" si="1"/>
        <v>-0.6</v>
      </c>
      <c r="J77" s="11">
        <f>MEDIAN(Tabell1533[[#This Row],[Intervall övr 1]:[Int max]])</f>
        <v>-0.86</v>
      </c>
      <c r="K77" t="s">
        <v>143</v>
      </c>
      <c r="L77" t="s">
        <v>255</v>
      </c>
      <c r="M77">
        <v>2006</v>
      </c>
      <c r="N77" t="s">
        <v>256</v>
      </c>
      <c r="O77" t="s">
        <v>257</v>
      </c>
      <c r="P77" t="s">
        <v>155</v>
      </c>
      <c r="Q77" s="11" t="s">
        <v>81</v>
      </c>
      <c r="R77" t="s">
        <v>82</v>
      </c>
      <c r="S77" s="13" t="s">
        <v>258</v>
      </c>
      <c r="T77" s="18" t="s">
        <v>259</v>
      </c>
      <c r="U77">
        <v>-0.71</v>
      </c>
      <c r="V77">
        <v>-0.88</v>
      </c>
      <c r="W77">
        <v>-0.86</v>
      </c>
      <c r="X77">
        <v>-0.95</v>
      </c>
      <c r="Y77">
        <v>-0.94</v>
      </c>
      <c r="Z77">
        <v>-0.7</v>
      </c>
      <c r="AA77">
        <v>-0.8</v>
      </c>
      <c r="BA77">
        <f>+Tabell1533[[#This Row],[Intervall Min]]</f>
        <v>-1</v>
      </c>
      <c r="BB77">
        <f>+IF(Tabell1533[[#This Row],[Intervall Max]]=Tabell1533[[#This Row],[Intervall Min]],"",Tabell1533[[#This Row],[Intervall Max]])</f>
        <v>-0.6</v>
      </c>
      <c r="BC77" s="18"/>
    </row>
    <row r="78" spans="1:55" x14ac:dyDescent="0.25">
      <c r="A78" t="s">
        <v>141</v>
      </c>
      <c r="B78" t="s">
        <v>150</v>
      </c>
      <c r="C78" t="s">
        <v>151</v>
      </c>
      <c r="D78" t="s">
        <v>75</v>
      </c>
      <c r="E78" t="s">
        <v>60</v>
      </c>
      <c r="F78" t="s">
        <v>90</v>
      </c>
      <c r="G78" s="11" t="s">
        <v>261</v>
      </c>
      <c r="H78" s="11">
        <f t="shared" si="0"/>
        <v>0.2</v>
      </c>
      <c r="I78" s="11">
        <f t="shared" si="1"/>
        <v>0.55000000000000004</v>
      </c>
      <c r="J78" s="11">
        <f>MEDIAN(Tabell1533[[#This Row],[Intervall övr 1]:[Int max]])</f>
        <v>0.46499999999999997</v>
      </c>
      <c r="K78" t="s">
        <v>152</v>
      </c>
      <c r="L78" t="s">
        <v>255</v>
      </c>
      <c r="M78">
        <v>2006</v>
      </c>
      <c r="N78" t="s">
        <v>256</v>
      </c>
      <c r="O78" t="s">
        <v>257</v>
      </c>
      <c r="P78" t="s">
        <v>155</v>
      </c>
      <c r="Q78" s="11" t="s">
        <v>81</v>
      </c>
      <c r="R78" t="s">
        <v>82</v>
      </c>
      <c r="S78" s="13" t="s">
        <v>258</v>
      </c>
      <c r="T78" s="18" t="s">
        <v>262</v>
      </c>
      <c r="U78">
        <v>0.23</v>
      </c>
      <c r="V78">
        <v>0.39</v>
      </c>
      <c r="W78">
        <v>0.43</v>
      </c>
      <c r="X78">
        <v>0.5</v>
      </c>
      <c r="Y78">
        <v>0.5</v>
      </c>
      <c r="Z78">
        <v>0.5</v>
      </c>
      <c r="BA78">
        <f>+Tabell1533[[#This Row],[Intervall Min]]</f>
        <v>0.2</v>
      </c>
      <c r="BB78">
        <f>+IF(Tabell1533[[#This Row],[Intervall Max]]=Tabell1533[[#This Row],[Intervall Min]],"",Tabell1533[[#This Row],[Intervall Max]])</f>
        <v>0.55000000000000004</v>
      </c>
      <c r="BC78" s="18"/>
    </row>
    <row r="79" spans="1:55" x14ac:dyDescent="0.25">
      <c r="A79" t="s">
        <v>141</v>
      </c>
      <c r="B79" t="s">
        <v>150</v>
      </c>
      <c r="C79" t="s">
        <v>151</v>
      </c>
      <c r="D79" t="s">
        <v>59</v>
      </c>
      <c r="E79" t="s">
        <v>60</v>
      </c>
      <c r="F79" t="s">
        <v>90</v>
      </c>
      <c r="G79" s="11" t="s">
        <v>263</v>
      </c>
      <c r="H79" s="11">
        <f t="shared" si="0"/>
        <v>0.64</v>
      </c>
      <c r="I79" s="11">
        <f t="shared" si="1"/>
        <v>1.4</v>
      </c>
      <c r="J79" s="11">
        <f>MEDIAN(Tabell1533[[#This Row],[Intervall övr 1]:[Int max]])</f>
        <v>1.145</v>
      </c>
      <c r="K79" t="s">
        <v>152</v>
      </c>
      <c r="L79" t="s">
        <v>255</v>
      </c>
      <c r="M79">
        <v>2006</v>
      </c>
      <c r="N79" t="s">
        <v>256</v>
      </c>
      <c r="O79" t="s">
        <v>257</v>
      </c>
      <c r="P79" t="s">
        <v>155</v>
      </c>
      <c r="Q79" s="11" t="s">
        <v>81</v>
      </c>
      <c r="R79" t="s">
        <v>82</v>
      </c>
      <c r="S79" s="13" t="s">
        <v>258</v>
      </c>
      <c r="T79" s="18" t="s">
        <v>262</v>
      </c>
      <c r="U79">
        <v>1.2</v>
      </c>
      <c r="V79">
        <v>1</v>
      </c>
      <c r="W79">
        <v>1.38</v>
      </c>
      <c r="X79">
        <v>1.21</v>
      </c>
      <c r="Y79">
        <v>0.75</v>
      </c>
      <c r="Z79">
        <v>1.0900000000000001</v>
      </c>
      <c r="BA79">
        <f>+Tabell1533[[#This Row],[Intervall Min]]</f>
        <v>0.64</v>
      </c>
      <c r="BB79">
        <f>+IF(Tabell1533[[#This Row],[Intervall Max]]=Tabell1533[[#This Row],[Intervall Min]],"",Tabell1533[[#This Row],[Intervall Max]])</f>
        <v>1.4</v>
      </c>
      <c r="BC79" s="18"/>
    </row>
    <row r="80" spans="1:55" x14ac:dyDescent="0.25">
      <c r="A80" t="s">
        <v>141</v>
      </c>
      <c r="B80" t="s">
        <v>142</v>
      </c>
      <c r="C80" t="s">
        <v>74</v>
      </c>
      <c r="D80" t="s">
        <v>59</v>
      </c>
      <c r="E80" t="s">
        <v>60</v>
      </c>
      <c r="F80" t="s">
        <v>90</v>
      </c>
      <c r="G80" s="11">
        <v>-0.53</v>
      </c>
      <c r="H80" s="11">
        <f t="shared" si="0"/>
        <v>-0.53</v>
      </c>
      <c r="I80" s="11">
        <f t="shared" si="1"/>
        <v>-0.53</v>
      </c>
      <c r="J80" s="11">
        <f>MEDIAN(Tabell1533[[#This Row],[Intervall övr 1]:[Int max]])</f>
        <v>-0.53</v>
      </c>
      <c r="K80" t="s">
        <v>143</v>
      </c>
      <c r="L80" t="s">
        <v>264</v>
      </c>
      <c r="M80">
        <v>2006</v>
      </c>
      <c r="N80" t="s">
        <v>65</v>
      </c>
      <c r="O80" t="s">
        <v>265</v>
      </c>
      <c r="P80" t="s">
        <v>155</v>
      </c>
      <c r="Q80" s="11" t="s">
        <v>81</v>
      </c>
      <c r="R80" t="s">
        <v>156</v>
      </c>
      <c r="S80" s="13" t="s">
        <v>266</v>
      </c>
      <c r="T80" s="18" t="s">
        <v>71</v>
      </c>
      <c r="BA80">
        <f>+Tabell1533[[#This Row],[Intervall Min]]</f>
        <v>-0.53</v>
      </c>
      <c r="BB80" t="str">
        <f>+IF(Tabell1533[[#This Row],[Intervall Max]]=Tabell1533[[#This Row],[Intervall Min]],"",Tabell1533[[#This Row],[Intervall Max]])</f>
        <v/>
      </c>
      <c r="BC80" s="18"/>
    </row>
    <row r="81" spans="1:55" x14ac:dyDescent="0.25">
      <c r="A81" t="s">
        <v>141</v>
      </c>
      <c r="B81" t="s">
        <v>142</v>
      </c>
      <c r="C81" t="s">
        <v>74</v>
      </c>
      <c r="D81" t="s">
        <v>75</v>
      </c>
      <c r="E81" t="s">
        <v>60</v>
      </c>
      <c r="F81" t="s">
        <v>90</v>
      </c>
      <c r="G81" s="11">
        <v>-0.34</v>
      </c>
      <c r="H81" s="11">
        <f t="shared" si="0"/>
        <v>-0.34</v>
      </c>
      <c r="I81" s="11">
        <f t="shared" si="1"/>
        <v>-0.34</v>
      </c>
      <c r="J81" s="11">
        <f>MEDIAN(Tabell1533[[#This Row],[Intervall övr 1]:[Int max]])</f>
        <v>-0.34</v>
      </c>
      <c r="K81" t="s">
        <v>143</v>
      </c>
      <c r="L81" s="24" t="s">
        <v>267</v>
      </c>
      <c r="M81">
        <v>2008</v>
      </c>
      <c r="N81" t="s">
        <v>65</v>
      </c>
      <c r="O81" t="s">
        <v>265</v>
      </c>
      <c r="P81" t="s">
        <v>155</v>
      </c>
      <c r="Q81" s="19" t="s">
        <v>268</v>
      </c>
      <c r="R81" t="s">
        <v>156</v>
      </c>
      <c r="S81" s="13" t="s">
        <v>269</v>
      </c>
      <c r="T81" s="18" t="s">
        <v>71</v>
      </c>
      <c r="BA81">
        <f>+Tabell1533[[#This Row],[Intervall Min]]</f>
        <v>-0.34</v>
      </c>
      <c r="BB81" t="str">
        <f>+IF(Tabell1533[[#This Row],[Intervall Max]]=Tabell1533[[#This Row],[Intervall Min]],"",Tabell1533[[#This Row],[Intervall Max]])</f>
        <v/>
      </c>
      <c r="BC81" s="18"/>
    </row>
    <row r="82" spans="1:55" x14ac:dyDescent="0.25">
      <c r="A82" t="s">
        <v>141</v>
      </c>
      <c r="B82" t="s">
        <v>142</v>
      </c>
      <c r="C82" t="s">
        <v>74</v>
      </c>
      <c r="D82" t="s">
        <v>59</v>
      </c>
      <c r="E82" t="s">
        <v>60</v>
      </c>
      <c r="F82" t="s">
        <v>90</v>
      </c>
      <c r="G82" s="11">
        <v>-0.84</v>
      </c>
      <c r="H82" s="11">
        <f t="shared" si="0"/>
        <v>-0.84</v>
      </c>
      <c r="I82" s="11">
        <f t="shared" si="1"/>
        <v>-0.84</v>
      </c>
      <c r="J82" s="11">
        <f>MEDIAN(Tabell1533[[#This Row],[Intervall övr 1]:[Int max]])</f>
        <v>-0.84</v>
      </c>
      <c r="K82" t="s">
        <v>143</v>
      </c>
      <c r="L82" s="24" t="s">
        <v>267</v>
      </c>
      <c r="M82">
        <v>2008</v>
      </c>
      <c r="N82" t="s">
        <v>65</v>
      </c>
      <c r="O82" t="s">
        <v>265</v>
      </c>
      <c r="P82" t="s">
        <v>155</v>
      </c>
      <c r="Q82" s="19" t="s">
        <v>268</v>
      </c>
      <c r="R82" t="s">
        <v>156</v>
      </c>
      <c r="S82" s="13" t="s">
        <v>269</v>
      </c>
      <c r="T82" s="18" t="s">
        <v>71</v>
      </c>
      <c r="BA82">
        <f>+Tabell1533[[#This Row],[Intervall Min]]</f>
        <v>-0.84</v>
      </c>
      <c r="BB82" t="str">
        <f>+IF(Tabell1533[[#This Row],[Intervall Max]]=Tabell1533[[#This Row],[Intervall Min]],"",Tabell1533[[#This Row],[Intervall Max]])</f>
        <v/>
      </c>
      <c r="BC82" s="18"/>
    </row>
    <row r="83" spans="1:55" x14ac:dyDescent="0.25">
      <c r="A83" t="s">
        <v>141</v>
      </c>
      <c r="B83" t="s">
        <v>150</v>
      </c>
      <c r="C83" t="s">
        <v>151</v>
      </c>
      <c r="D83" t="s">
        <v>75</v>
      </c>
      <c r="E83" t="s">
        <v>60</v>
      </c>
      <c r="F83" t="s">
        <v>90</v>
      </c>
      <c r="G83" s="11">
        <v>0.1</v>
      </c>
      <c r="H83" s="11">
        <f t="shared" ref="H83:H144" si="2">_xlfn.NUMBERVALUE(IF(ISTEXT(G83),_xlfn.TEXTBEFORE(G83," "),G83))</f>
        <v>0.1</v>
      </c>
      <c r="I83" s="11">
        <f t="shared" ref="I83:I144" si="3">_xlfn.NUMBERVALUE(IF(ISTEXT(G83),_xlfn.TEXTAFTER(G83,"till "),G83))</f>
        <v>0.1</v>
      </c>
      <c r="J83" s="11">
        <f>MEDIAN(Tabell1533[[#This Row],[Intervall övr 1]:[Int max]])</f>
        <v>0.1</v>
      </c>
      <c r="K83" t="s">
        <v>152</v>
      </c>
      <c r="L83" t="s">
        <v>270</v>
      </c>
      <c r="M83">
        <v>2015</v>
      </c>
      <c r="N83" t="s">
        <v>65</v>
      </c>
      <c r="O83" t="s">
        <v>271</v>
      </c>
      <c r="P83" t="s">
        <v>155</v>
      </c>
      <c r="Q83" s="19" t="s">
        <v>81</v>
      </c>
      <c r="R83" t="s">
        <v>156</v>
      </c>
      <c r="S83" s="13" t="s">
        <v>272</v>
      </c>
      <c r="T83" s="18" t="s">
        <v>71</v>
      </c>
      <c r="BA83">
        <f>+Tabell1533[[#This Row],[Intervall Min]]</f>
        <v>0.1</v>
      </c>
      <c r="BB83" t="str">
        <f>+IF(Tabell1533[[#This Row],[Intervall Max]]=Tabell1533[[#This Row],[Intervall Min]],"",Tabell1533[[#This Row],[Intervall Max]])</f>
        <v/>
      </c>
      <c r="BC83" s="18"/>
    </row>
    <row r="84" spans="1:55" x14ac:dyDescent="0.25">
      <c r="A84" t="s">
        <v>141</v>
      </c>
      <c r="B84" t="s">
        <v>150</v>
      </c>
      <c r="C84" t="s">
        <v>151</v>
      </c>
      <c r="D84" t="s">
        <v>59</v>
      </c>
      <c r="E84" t="s">
        <v>60</v>
      </c>
      <c r="F84" t="s">
        <v>90</v>
      </c>
      <c r="G84" s="11">
        <v>0.23</v>
      </c>
      <c r="H84" s="11">
        <f t="shared" si="2"/>
        <v>0.23</v>
      </c>
      <c r="I84" s="11">
        <f t="shared" si="3"/>
        <v>0.23</v>
      </c>
      <c r="J84" s="11">
        <f>MEDIAN(Tabell1533[[#This Row],[Intervall övr 1]:[Int max]])</f>
        <v>0.23</v>
      </c>
      <c r="K84" t="s">
        <v>152</v>
      </c>
      <c r="L84" t="s">
        <v>270</v>
      </c>
      <c r="M84">
        <v>2015</v>
      </c>
      <c r="N84" t="s">
        <v>65</v>
      </c>
      <c r="O84" t="s">
        <v>271</v>
      </c>
      <c r="P84" t="s">
        <v>155</v>
      </c>
      <c r="Q84" s="19" t="s">
        <v>81</v>
      </c>
      <c r="R84" t="s">
        <v>156</v>
      </c>
      <c r="S84" s="13" t="s">
        <v>272</v>
      </c>
      <c r="T84" s="18" t="s">
        <v>71</v>
      </c>
      <c r="BA84">
        <f>+Tabell1533[[#This Row],[Intervall Min]]</f>
        <v>0.23</v>
      </c>
      <c r="BB84" t="str">
        <f>+IF(Tabell1533[[#This Row],[Intervall Max]]=Tabell1533[[#This Row],[Intervall Min]],"",Tabell1533[[#This Row],[Intervall Max]])</f>
        <v/>
      </c>
      <c r="BC84" s="18"/>
    </row>
    <row r="85" spans="1:55" x14ac:dyDescent="0.25">
      <c r="A85" t="s">
        <v>141</v>
      </c>
      <c r="B85" t="s">
        <v>142</v>
      </c>
      <c r="C85" t="s">
        <v>74</v>
      </c>
      <c r="D85" t="s">
        <v>59</v>
      </c>
      <c r="E85" t="s">
        <v>60</v>
      </c>
      <c r="F85" t="s">
        <v>90</v>
      </c>
      <c r="G85" s="11">
        <v>-0.31</v>
      </c>
      <c r="H85" s="11">
        <f t="shared" si="2"/>
        <v>-0.31</v>
      </c>
      <c r="I85" s="11">
        <f t="shared" si="3"/>
        <v>-0.31</v>
      </c>
      <c r="J85" s="11">
        <f>MEDIAN(Tabell1533[[#This Row],[Intervall övr 1]:[Int max]])</f>
        <v>-0.31</v>
      </c>
      <c r="K85" t="s">
        <v>143</v>
      </c>
      <c r="L85" s="24" t="s">
        <v>273</v>
      </c>
      <c r="M85">
        <v>2012</v>
      </c>
      <c r="N85" t="s">
        <v>65</v>
      </c>
      <c r="O85" t="s">
        <v>274</v>
      </c>
      <c r="P85" t="s">
        <v>155</v>
      </c>
      <c r="Q85" s="19" t="s">
        <v>275</v>
      </c>
      <c r="R85" t="s">
        <v>156</v>
      </c>
      <c r="S85" s="13" t="s">
        <v>276</v>
      </c>
      <c r="T85" s="18" t="s">
        <v>71</v>
      </c>
      <c r="BA85">
        <f>+Tabell1533[[#This Row],[Intervall Min]]</f>
        <v>-0.31</v>
      </c>
      <c r="BB85" t="str">
        <f>+IF(Tabell1533[[#This Row],[Intervall Max]]=Tabell1533[[#This Row],[Intervall Min]],"",Tabell1533[[#This Row],[Intervall Max]])</f>
        <v/>
      </c>
      <c r="BC85" s="18"/>
    </row>
    <row r="86" spans="1:55" x14ac:dyDescent="0.25">
      <c r="A86" t="s">
        <v>141</v>
      </c>
      <c r="B86" t="s">
        <v>142</v>
      </c>
      <c r="C86" t="s">
        <v>74</v>
      </c>
      <c r="D86" t="s">
        <v>75</v>
      </c>
      <c r="E86" t="s">
        <v>60</v>
      </c>
      <c r="F86" t="s">
        <v>61</v>
      </c>
      <c r="G86" s="11">
        <v>-0.74</v>
      </c>
      <c r="H86" s="11">
        <f t="shared" si="2"/>
        <v>-0.74</v>
      </c>
      <c r="I86" s="11">
        <f t="shared" si="3"/>
        <v>-0.74</v>
      </c>
      <c r="J86" s="11">
        <f>MEDIAN(Tabell1533[[#This Row],[Intervall övr 1]:[Int max]])</f>
        <v>-0.74</v>
      </c>
      <c r="K86" t="s">
        <v>143</v>
      </c>
      <c r="L86" t="s">
        <v>277</v>
      </c>
      <c r="M86">
        <v>2017</v>
      </c>
      <c r="N86" t="s">
        <v>65</v>
      </c>
      <c r="O86" t="s">
        <v>278</v>
      </c>
      <c r="P86" t="s">
        <v>171</v>
      </c>
      <c r="Q86" s="11" t="s">
        <v>279</v>
      </c>
      <c r="R86" t="s">
        <v>280</v>
      </c>
      <c r="S86" s="13" t="s">
        <v>281</v>
      </c>
      <c r="T86" s="18" t="s">
        <v>71</v>
      </c>
      <c r="BA86">
        <f>+Tabell1533[[#This Row],[Intervall Min]]</f>
        <v>-0.74</v>
      </c>
      <c r="BB86" t="str">
        <f>+IF(Tabell1533[[#This Row],[Intervall Max]]=Tabell1533[[#This Row],[Intervall Min]],"",Tabell1533[[#This Row],[Intervall Max]])</f>
        <v/>
      </c>
      <c r="BC86" s="18"/>
    </row>
    <row r="87" spans="1:55" x14ac:dyDescent="0.25">
      <c r="A87" t="s">
        <v>141</v>
      </c>
      <c r="B87" t="s">
        <v>142</v>
      </c>
      <c r="C87" t="s">
        <v>74</v>
      </c>
      <c r="D87" t="s">
        <v>75</v>
      </c>
      <c r="E87" t="s">
        <v>60</v>
      </c>
      <c r="F87" t="s">
        <v>61</v>
      </c>
      <c r="G87" s="11" t="s">
        <v>282</v>
      </c>
      <c r="H87" s="11">
        <f t="shared" si="2"/>
        <v>-0.505</v>
      </c>
      <c r="I87" s="11">
        <f t="shared" si="3"/>
        <v>-0.44700000000000001</v>
      </c>
      <c r="J87" s="11">
        <f>MEDIAN(Tabell1533[[#This Row],[Intervall övr 1]:[Int max]])</f>
        <v>-0.48199999999999998</v>
      </c>
      <c r="K87" t="s">
        <v>143</v>
      </c>
      <c r="L87" t="s">
        <v>283</v>
      </c>
      <c r="M87">
        <v>2014</v>
      </c>
      <c r="N87" t="s">
        <v>65</v>
      </c>
      <c r="O87" t="s">
        <v>284</v>
      </c>
      <c r="P87" t="s">
        <v>285</v>
      </c>
      <c r="Q87" s="11" t="s">
        <v>286</v>
      </c>
      <c r="R87" t="s">
        <v>287</v>
      </c>
      <c r="S87" s="12" t="s">
        <v>288</v>
      </c>
      <c r="T87" s="18" t="s">
        <v>71</v>
      </c>
      <c r="U87">
        <v>-0.48199999999999998</v>
      </c>
      <c r="BA87">
        <f>+Tabell1533[[#This Row],[Intervall Min]]</f>
        <v>-0.505</v>
      </c>
      <c r="BB87">
        <f>+IF(Tabell1533[[#This Row],[Intervall Max]]=Tabell1533[[#This Row],[Intervall Min]],"",Tabell1533[[#This Row],[Intervall Max]])</f>
        <v>-0.44700000000000001</v>
      </c>
      <c r="BC87" s="18"/>
    </row>
    <row r="88" spans="1:55" x14ac:dyDescent="0.25">
      <c r="A88" t="s">
        <v>141</v>
      </c>
      <c r="B88" t="s">
        <v>142</v>
      </c>
      <c r="C88" t="s">
        <v>74</v>
      </c>
      <c r="D88" t="s">
        <v>75</v>
      </c>
      <c r="E88" t="s">
        <v>60</v>
      </c>
      <c r="F88" t="s">
        <v>90</v>
      </c>
      <c r="G88" s="11">
        <v>-0.23</v>
      </c>
      <c r="H88" s="11">
        <f t="shared" si="2"/>
        <v>-0.23</v>
      </c>
      <c r="I88" s="11">
        <f t="shared" si="3"/>
        <v>-0.23</v>
      </c>
      <c r="J88" s="11">
        <f>MEDIAN(Tabell1533[[#This Row],[Intervall övr 1]:[Int max]])</f>
        <v>-0.23</v>
      </c>
      <c r="K88" t="s">
        <v>143</v>
      </c>
      <c r="L88" t="s">
        <v>289</v>
      </c>
      <c r="M88">
        <v>2016</v>
      </c>
      <c r="N88" t="s">
        <v>65</v>
      </c>
      <c r="O88" t="s">
        <v>290</v>
      </c>
      <c r="P88" t="s">
        <v>250</v>
      </c>
      <c r="Q88" s="11" t="s">
        <v>291</v>
      </c>
      <c r="R88" t="s">
        <v>292</v>
      </c>
      <c r="S88" s="13" t="s">
        <v>293</v>
      </c>
      <c r="T88" s="18" t="s">
        <v>71</v>
      </c>
      <c r="BA88">
        <f>+Tabell1533[[#This Row],[Intervall Min]]</f>
        <v>-0.23</v>
      </c>
      <c r="BB88" t="str">
        <f>+IF(Tabell1533[[#This Row],[Intervall Max]]=Tabell1533[[#This Row],[Intervall Min]],"",Tabell1533[[#This Row],[Intervall Max]])</f>
        <v/>
      </c>
      <c r="BC88" s="18"/>
    </row>
    <row r="89" spans="1:55" x14ac:dyDescent="0.25">
      <c r="A89" t="s">
        <v>141</v>
      </c>
      <c r="B89" t="s">
        <v>142</v>
      </c>
      <c r="C89" t="s">
        <v>74</v>
      </c>
      <c r="D89" t="s">
        <v>59</v>
      </c>
      <c r="E89" t="s">
        <v>60</v>
      </c>
      <c r="F89" t="s">
        <v>90</v>
      </c>
      <c r="G89" s="11">
        <v>-0.53</v>
      </c>
      <c r="H89" s="11">
        <f t="shared" si="2"/>
        <v>-0.53</v>
      </c>
      <c r="I89" s="11">
        <f t="shared" si="3"/>
        <v>-0.53</v>
      </c>
      <c r="J89" s="11">
        <f>MEDIAN(Tabell1533[[#This Row],[Intervall övr 1]:[Int max]])</f>
        <v>-0.53</v>
      </c>
      <c r="K89" t="s">
        <v>143</v>
      </c>
      <c r="L89" t="s">
        <v>289</v>
      </c>
      <c r="M89">
        <v>2016</v>
      </c>
      <c r="N89" t="s">
        <v>65</v>
      </c>
      <c r="O89" t="s">
        <v>290</v>
      </c>
      <c r="P89" t="s">
        <v>250</v>
      </c>
      <c r="Q89" s="11" t="s">
        <v>291</v>
      </c>
      <c r="R89" t="s">
        <v>292</v>
      </c>
      <c r="S89" s="13" t="s">
        <v>293</v>
      </c>
      <c r="T89" s="18" t="s">
        <v>71</v>
      </c>
      <c r="BA89">
        <f>+Tabell1533[[#This Row],[Intervall Min]]</f>
        <v>-0.53</v>
      </c>
      <c r="BB89" t="str">
        <f>+IF(Tabell1533[[#This Row],[Intervall Max]]=Tabell1533[[#This Row],[Intervall Min]],"",Tabell1533[[#This Row],[Intervall Max]])</f>
        <v/>
      </c>
      <c r="BC89" s="18"/>
    </row>
    <row r="90" spans="1:55" x14ac:dyDescent="0.25">
      <c r="A90" t="s">
        <v>141</v>
      </c>
      <c r="B90" t="s">
        <v>294</v>
      </c>
      <c r="C90" t="s">
        <v>99</v>
      </c>
      <c r="D90" t="s">
        <v>59</v>
      </c>
      <c r="E90" t="s">
        <v>60</v>
      </c>
      <c r="F90" t="s">
        <v>90</v>
      </c>
      <c r="G90" s="11">
        <v>-1.57</v>
      </c>
      <c r="H90" s="11">
        <f t="shared" si="2"/>
        <v>-1.57</v>
      </c>
      <c r="I90" s="11">
        <f t="shared" si="3"/>
        <v>-1.57</v>
      </c>
      <c r="J90" s="11">
        <f>MEDIAN(Tabell1533[[#This Row],[Intervall övr 1]:[Int max]])</f>
        <v>-1.57</v>
      </c>
      <c r="K90" t="s">
        <v>295</v>
      </c>
      <c r="L90" t="s">
        <v>201</v>
      </c>
      <c r="M90">
        <v>2019</v>
      </c>
      <c r="N90" t="s">
        <v>65</v>
      </c>
      <c r="O90" t="s">
        <v>202</v>
      </c>
      <c r="P90" t="s">
        <v>67</v>
      </c>
      <c r="Q90" s="11" t="s">
        <v>203</v>
      </c>
      <c r="R90" t="s">
        <v>204</v>
      </c>
      <c r="S90" s="12" t="s">
        <v>296</v>
      </c>
      <c r="T90" s="18" t="s">
        <v>71</v>
      </c>
      <c r="BA90">
        <f>+Tabell1533[[#This Row],[Intervall Min]]</f>
        <v>-1.57</v>
      </c>
      <c r="BB90" t="str">
        <f>+IF(Tabell1533[[#This Row],[Intervall Max]]=Tabell1533[[#This Row],[Intervall Min]],"",Tabell1533[[#This Row],[Intervall Max]])</f>
        <v/>
      </c>
      <c r="BC90" s="18"/>
    </row>
    <row r="91" spans="1:55" x14ac:dyDescent="0.25">
      <c r="A91" t="s">
        <v>297</v>
      </c>
      <c r="B91" t="s">
        <v>298</v>
      </c>
      <c r="C91" t="s">
        <v>74</v>
      </c>
      <c r="D91" t="s">
        <v>59</v>
      </c>
      <c r="E91" t="s">
        <v>60</v>
      </c>
      <c r="F91" t="s">
        <v>61</v>
      </c>
      <c r="G91" s="11">
        <v>-0.18</v>
      </c>
      <c r="H91" s="11">
        <f t="shared" si="2"/>
        <v>-0.18</v>
      </c>
      <c r="I91" s="11">
        <f t="shared" si="3"/>
        <v>-0.18</v>
      </c>
      <c r="J91" s="11">
        <f>MEDIAN(Tabell1533[[#This Row],[Intervall övr 1]:[Int max]])</f>
        <v>-0.18</v>
      </c>
      <c r="K91" t="s">
        <v>299</v>
      </c>
      <c r="L91" t="s">
        <v>300</v>
      </c>
      <c r="M91">
        <v>2009</v>
      </c>
      <c r="N91" t="s">
        <v>65</v>
      </c>
      <c r="O91" t="s">
        <v>301</v>
      </c>
      <c r="P91" t="s">
        <v>86</v>
      </c>
      <c r="Q91" s="11">
        <v>2008</v>
      </c>
      <c r="R91" t="s">
        <v>302</v>
      </c>
      <c r="S91" s="13" t="s">
        <v>303</v>
      </c>
      <c r="T91" s="18" t="s">
        <v>71</v>
      </c>
      <c r="BA91">
        <f>+Tabell1533[[#This Row],[Intervall Min]]</f>
        <v>-0.18</v>
      </c>
      <c r="BB91" t="str">
        <f>+IF(Tabell1533[[#This Row],[Intervall Max]]=Tabell1533[[#This Row],[Intervall Min]],"",Tabell1533[[#This Row],[Intervall Max]])</f>
        <v/>
      </c>
      <c r="BC91" s="18"/>
    </row>
    <row r="92" spans="1:55" x14ac:dyDescent="0.25">
      <c r="A92" t="s">
        <v>297</v>
      </c>
      <c r="B92" t="s">
        <v>304</v>
      </c>
      <c r="C92" t="s">
        <v>99</v>
      </c>
      <c r="D92" t="s">
        <v>59</v>
      </c>
      <c r="E92" t="s">
        <v>60</v>
      </c>
      <c r="F92" t="s">
        <v>61</v>
      </c>
      <c r="G92" s="11">
        <v>-0.04</v>
      </c>
      <c r="H92" s="11">
        <f t="shared" si="2"/>
        <v>-0.04</v>
      </c>
      <c r="I92" s="11">
        <f t="shared" si="3"/>
        <v>-0.04</v>
      </c>
      <c r="J92" s="11">
        <f>MEDIAN(Tabell1533[[#This Row],[Intervall övr 1]:[Int max]])</f>
        <v>-0.04</v>
      </c>
      <c r="K92" t="s">
        <v>305</v>
      </c>
      <c r="L92" t="s">
        <v>300</v>
      </c>
      <c r="M92">
        <v>2009</v>
      </c>
      <c r="N92" t="s">
        <v>65</v>
      </c>
      <c r="O92" t="s">
        <v>301</v>
      </c>
      <c r="P92" t="s">
        <v>86</v>
      </c>
      <c r="Q92" s="11">
        <v>2008</v>
      </c>
      <c r="R92" t="s">
        <v>302</v>
      </c>
      <c r="S92" s="13" t="s">
        <v>303</v>
      </c>
      <c r="T92" s="18" t="s">
        <v>71</v>
      </c>
      <c r="BA92">
        <f>+Tabell1533[[#This Row],[Intervall Min]]</f>
        <v>-0.04</v>
      </c>
      <c r="BB92" t="str">
        <f>+IF(Tabell1533[[#This Row],[Intervall Max]]=Tabell1533[[#This Row],[Intervall Min]],"",Tabell1533[[#This Row],[Intervall Max]])</f>
        <v/>
      </c>
      <c r="BC92" s="18"/>
    </row>
    <row r="93" spans="1:55" x14ac:dyDescent="0.25">
      <c r="A93" t="s">
        <v>297</v>
      </c>
      <c r="B93" t="s">
        <v>306</v>
      </c>
      <c r="C93" t="s">
        <v>99</v>
      </c>
      <c r="D93" t="s">
        <v>59</v>
      </c>
      <c r="E93" t="s">
        <v>60</v>
      </c>
      <c r="F93" t="s">
        <v>61</v>
      </c>
      <c r="G93" s="11">
        <v>-0.4</v>
      </c>
      <c r="H93" s="11">
        <f t="shared" si="2"/>
        <v>-0.4</v>
      </c>
      <c r="I93" s="11">
        <f t="shared" si="3"/>
        <v>-0.4</v>
      </c>
      <c r="J93" s="11">
        <f>MEDIAN(Tabell1533[[#This Row],[Intervall övr 1]:[Int max]])</f>
        <v>-0.4</v>
      </c>
      <c r="K93" t="s">
        <v>307</v>
      </c>
      <c r="L93" t="s">
        <v>300</v>
      </c>
      <c r="M93">
        <v>2009</v>
      </c>
      <c r="N93" t="s">
        <v>65</v>
      </c>
      <c r="O93" t="s">
        <v>301</v>
      </c>
      <c r="P93" t="s">
        <v>86</v>
      </c>
      <c r="Q93" s="11">
        <v>2008</v>
      </c>
      <c r="R93" t="s">
        <v>302</v>
      </c>
      <c r="S93" s="13" t="s">
        <v>303</v>
      </c>
      <c r="T93" s="18" t="s">
        <v>71</v>
      </c>
      <c r="BA93">
        <f>+Tabell1533[[#This Row],[Intervall Min]]</f>
        <v>-0.4</v>
      </c>
      <c r="BB93" t="str">
        <f>+IF(Tabell1533[[#This Row],[Intervall Max]]=Tabell1533[[#This Row],[Intervall Min]],"",Tabell1533[[#This Row],[Intervall Max]])</f>
        <v/>
      </c>
      <c r="BC93" s="18"/>
    </row>
    <row r="94" spans="1:55" ht="15.75" customHeight="1" x14ac:dyDescent="0.25">
      <c r="A94" t="s">
        <v>297</v>
      </c>
      <c r="B94" t="s">
        <v>73</v>
      </c>
      <c r="C94" t="s">
        <v>99</v>
      </c>
      <c r="D94" t="s">
        <v>59</v>
      </c>
      <c r="E94" t="s">
        <v>60</v>
      </c>
      <c r="F94" t="s">
        <v>61</v>
      </c>
      <c r="G94" s="11">
        <v>-7.0000000000000007E-2</v>
      </c>
      <c r="H94" s="11">
        <f t="shared" si="2"/>
        <v>-7.0000000000000007E-2</v>
      </c>
      <c r="I94" s="11">
        <f t="shared" si="3"/>
        <v>-7.0000000000000007E-2</v>
      </c>
      <c r="J94" s="11">
        <f>MEDIAN(Tabell1533[[#This Row],[Intervall övr 1]:[Int max]])</f>
        <v>-7.0000000000000007E-2</v>
      </c>
      <c r="K94" t="s">
        <v>308</v>
      </c>
      <c r="L94" t="s">
        <v>309</v>
      </c>
      <c r="M94">
        <v>2002</v>
      </c>
      <c r="N94" t="s">
        <v>65</v>
      </c>
      <c r="O94" t="s">
        <v>310</v>
      </c>
      <c r="P94" t="s">
        <v>311</v>
      </c>
      <c r="Q94" s="11" t="s">
        <v>312</v>
      </c>
      <c r="R94" t="s">
        <v>69</v>
      </c>
      <c r="S94" s="13" t="s">
        <v>313</v>
      </c>
      <c r="T94" t="s">
        <v>314</v>
      </c>
      <c r="BA94">
        <f>+Tabell1533[[#This Row],[Intervall Min]]</f>
        <v>-7.0000000000000007E-2</v>
      </c>
      <c r="BB94" t="str">
        <f>+IF(Tabell1533[[#This Row],[Intervall Max]]=Tabell1533[[#This Row],[Intervall Min]],"",Tabell1533[[#This Row],[Intervall Max]])</f>
        <v/>
      </c>
      <c r="BC94" s="18"/>
    </row>
    <row r="95" spans="1:55" x14ac:dyDescent="0.25">
      <c r="A95" t="s">
        <v>297</v>
      </c>
      <c r="B95" t="s">
        <v>73</v>
      </c>
      <c r="C95" t="s">
        <v>99</v>
      </c>
      <c r="D95" t="s">
        <v>75</v>
      </c>
      <c r="E95" t="s">
        <v>60</v>
      </c>
      <c r="F95" t="s">
        <v>61</v>
      </c>
      <c r="G95" s="11">
        <v>-0.05</v>
      </c>
      <c r="H95" s="11">
        <f t="shared" si="2"/>
        <v>-0.05</v>
      </c>
      <c r="I95" s="11">
        <f t="shared" si="3"/>
        <v>-0.05</v>
      </c>
      <c r="J95" s="11">
        <f>MEDIAN(Tabell1533[[#This Row],[Intervall övr 1]:[Int max]])</f>
        <v>-0.05</v>
      </c>
      <c r="K95" t="s">
        <v>308</v>
      </c>
      <c r="L95" t="s">
        <v>309</v>
      </c>
      <c r="M95">
        <v>2002</v>
      </c>
      <c r="N95" t="s">
        <v>65</v>
      </c>
      <c r="O95" t="s">
        <v>310</v>
      </c>
      <c r="P95" t="s">
        <v>311</v>
      </c>
      <c r="Q95" s="11" t="s">
        <v>312</v>
      </c>
      <c r="R95" t="s">
        <v>69</v>
      </c>
      <c r="S95" s="12" t="s">
        <v>313</v>
      </c>
      <c r="T95" t="s">
        <v>315</v>
      </c>
      <c r="BA95">
        <f>+Tabell1533[[#This Row],[Intervall Min]]</f>
        <v>-0.05</v>
      </c>
      <c r="BB95" t="str">
        <f>+IF(Tabell1533[[#This Row],[Intervall Max]]=Tabell1533[[#This Row],[Intervall Min]],"",Tabell1533[[#This Row],[Intervall Max]])</f>
        <v/>
      </c>
      <c r="BC95" s="18"/>
    </row>
    <row r="96" spans="1:55" x14ac:dyDescent="0.25">
      <c r="A96" t="s">
        <v>297</v>
      </c>
      <c r="B96" t="s">
        <v>298</v>
      </c>
      <c r="C96" t="s">
        <v>74</v>
      </c>
      <c r="D96" t="s">
        <v>75</v>
      </c>
      <c r="E96" t="s">
        <v>60</v>
      </c>
      <c r="F96" t="s">
        <v>61</v>
      </c>
      <c r="G96" s="11">
        <v>-0.32</v>
      </c>
      <c r="H96" s="11">
        <f t="shared" si="2"/>
        <v>-0.32</v>
      </c>
      <c r="I96" s="11">
        <f t="shared" si="3"/>
        <v>-0.32</v>
      </c>
      <c r="J96" s="11">
        <f>MEDIAN(Tabell1533[[#This Row],[Intervall övr 1]:[Int max]])</f>
        <v>-0.32</v>
      </c>
      <c r="K96" t="s">
        <v>299</v>
      </c>
      <c r="L96" t="s">
        <v>309</v>
      </c>
      <c r="M96">
        <v>2002</v>
      </c>
      <c r="N96" t="s">
        <v>65</v>
      </c>
      <c r="O96" t="s">
        <v>310</v>
      </c>
      <c r="P96" t="s">
        <v>311</v>
      </c>
      <c r="Q96" s="11" t="s">
        <v>312</v>
      </c>
      <c r="R96" t="s">
        <v>69</v>
      </c>
      <c r="S96" s="13" t="s">
        <v>313</v>
      </c>
      <c r="T96" t="s">
        <v>316</v>
      </c>
      <c r="BA96">
        <f>+Tabell1533[[#This Row],[Intervall Min]]</f>
        <v>-0.32</v>
      </c>
      <c r="BB96" t="str">
        <f>+IF(Tabell1533[[#This Row],[Intervall Max]]=Tabell1533[[#This Row],[Intervall Min]],"",Tabell1533[[#This Row],[Intervall Max]])</f>
        <v/>
      </c>
      <c r="BC96" s="18"/>
    </row>
    <row r="97" spans="1:55" x14ac:dyDescent="0.25">
      <c r="A97" t="s">
        <v>297</v>
      </c>
      <c r="B97" t="s">
        <v>298</v>
      </c>
      <c r="C97" t="s">
        <v>74</v>
      </c>
      <c r="D97" t="s">
        <v>59</v>
      </c>
      <c r="E97" t="s">
        <v>60</v>
      </c>
      <c r="F97" t="s">
        <v>61</v>
      </c>
      <c r="G97" s="11">
        <v>-0.46</v>
      </c>
      <c r="H97" s="11">
        <f t="shared" si="2"/>
        <v>-0.46</v>
      </c>
      <c r="I97" s="11">
        <f t="shared" si="3"/>
        <v>-0.46</v>
      </c>
      <c r="J97" s="11">
        <f>MEDIAN(Tabell1533[[#This Row],[Intervall övr 1]:[Int max]])</f>
        <v>-0.46</v>
      </c>
      <c r="K97" t="s">
        <v>299</v>
      </c>
      <c r="L97" t="s">
        <v>309</v>
      </c>
      <c r="M97">
        <v>2002</v>
      </c>
      <c r="N97" t="s">
        <v>65</v>
      </c>
      <c r="O97" t="s">
        <v>310</v>
      </c>
      <c r="P97" t="s">
        <v>311</v>
      </c>
      <c r="Q97" s="11" t="s">
        <v>312</v>
      </c>
      <c r="R97" t="s">
        <v>69</v>
      </c>
      <c r="S97" s="13" t="s">
        <v>313</v>
      </c>
      <c r="T97" t="s">
        <v>316</v>
      </c>
      <c r="BA97">
        <f>+Tabell1533[[#This Row],[Intervall Min]]</f>
        <v>-0.46</v>
      </c>
      <c r="BB97" t="str">
        <f>+IF(Tabell1533[[#This Row],[Intervall Max]]=Tabell1533[[#This Row],[Intervall Min]],"",Tabell1533[[#This Row],[Intervall Max]])</f>
        <v/>
      </c>
      <c r="BC97" s="18"/>
    </row>
    <row r="98" spans="1:55" x14ac:dyDescent="0.25">
      <c r="A98" t="s">
        <v>297</v>
      </c>
      <c r="B98" t="s">
        <v>150</v>
      </c>
      <c r="C98" t="s">
        <v>151</v>
      </c>
      <c r="D98" t="s">
        <v>75</v>
      </c>
      <c r="E98" t="s">
        <v>60</v>
      </c>
      <c r="F98" t="s">
        <v>61</v>
      </c>
      <c r="G98" s="11">
        <v>0.35</v>
      </c>
      <c r="H98" s="11">
        <f t="shared" si="2"/>
        <v>0.35</v>
      </c>
      <c r="I98" s="11">
        <f t="shared" si="3"/>
        <v>0.35</v>
      </c>
      <c r="J98" s="11">
        <f>MEDIAN(Tabell1533[[#This Row],[Intervall övr 1]:[Int max]])</f>
        <v>0.35</v>
      </c>
      <c r="K98" t="s">
        <v>317</v>
      </c>
      <c r="L98" t="s">
        <v>309</v>
      </c>
      <c r="M98">
        <v>2002</v>
      </c>
      <c r="N98" t="s">
        <v>65</v>
      </c>
      <c r="O98" t="s">
        <v>310</v>
      </c>
      <c r="P98" t="s">
        <v>311</v>
      </c>
      <c r="Q98" s="11" t="s">
        <v>312</v>
      </c>
      <c r="R98" t="s">
        <v>69</v>
      </c>
      <c r="S98" s="13" t="s">
        <v>318</v>
      </c>
      <c r="T98" t="s">
        <v>319</v>
      </c>
      <c r="BA98">
        <f>+Tabell1533[[#This Row],[Intervall Min]]</f>
        <v>0.35</v>
      </c>
      <c r="BB98" t="str">
        <f>+IF(Tabell1533[[#This Row],[Intervall Max]]=Tabell1533[[#This Row],[Intervall Min]],"",Tabell1533[[#This Row],[Intervall Max]])</f>
        <v/>
      </c>
      <c r="BC98" s="18"/>
    </row>
    <row r="99" spans="1:55" x14ac:dyDescent="0.25">
      <c r="A99" t="s">
        <v>297</v>
      </c>
      <c r="B99" t="s">
        <v>150</v>
      </c>
      <c r="C99" t="s">
        <v>151</v>
      </c>
      <c r="D99" t="s">
        <v>59</v>
      </c>
      <c r="E99" t="s">
        <v>60</v>
      </c>
      <c r="F99" t="s">
        <v>61</v>
      </c>
      <c r="G99" s="11">
        <v>0.51</v>
      </c>
      <c r="H99" s="11">
        <f t="shared" si="2"/>
        <v>0.51</v>
      </c>
      <c r="I99" s="11">
        <f t="shared" si="3"/>
        <v>0.51</v>
      </c>
      <c r="J99" s="11">
        <f>MEDIAN(Tabell1533[[#This Row],[Intervall övr 1]:[Int max]])</f>
        <v>0.51</v>
      </c>
      <c r="K99" t="s">
        <v>317</v>
      </c>
      <c r="L99" t="s">
        <v>309</v>
      </c>
      <c r="M99">
        <v>2002</v>
      </c>
      <c r="N99" t="s">
        <v>65</v>
      </c>
      <c r="O99" t="s">
        <v>310</v>
      </c>
      <c r="P99" t="s">
        <v>311</v>
      </c>
      <c r="Q99" s="11" t="s">
        <v>312</v>
      </c>
      <c r="R99" t="s">
        <v>69</v>
      </c>
      <c r="S99" s="13" t="s">
        <v>313</v>
      </c>
      <c r="T99" t="s">
        <v>319</v>
      </c>
      <c r="BA99">
        <f>+Tabell1533[[#This Row],[Intervall Min]]</f>
        <v>0.51</v>
      </c>
      <c r="BB99" t="str">
        <f>+IF(Tabell1533[[#This Row],[Intervall Max]]=Tabell1533[[#This Row],[Intervall Min]],"",Tabell1533[[#This Row],[Intervall Max]])</f>
        <v/>
      </c>
      <c r="BC99" s="18"/>
    </row>
    <row r="100" spans="1:55" x14ac:dyDescent="0.25">
      <c r="A100" t="s">
        <v>297</v>
      </c>
      <c r="B100" t="s">
        <v>320</v>
      </c>
      <c r="C100" t="s">
        <v>99</v>
      </c>
      <c r="D100" t="s">
        <v>75</v>
      </c>
      <c r="E100" t="s">
        <v>321</v>
      </c>
      <c r="F100" t="s">
        <v>61</v>
      </c>
      <c r="G100" s="11">
        <v>-0.7</v>
      </c>
      <c r="H100" s="11">
        <f t="shared" si="2"/>
        <v>-0.7</v>
      </c>
      <c r="I100" s="11">
        <f t="shared" si="3"/>
        <v>-0.7</v>
      </c>
      <c r="J100" s="11">
        <f>MEDIAN(Tabell1533[[#This Row],[Intervall övr 1]:[Int max]])</f>
        <v>-0.7</v>
      </c>
      <c r="K100" t="s">
        <v>322</v>
      </c>
      <c r="L100" t="s">
        <v>323</v>
      </c>
      <c r="M100">
        <v>2019</v>
      </c>
      <c r="N100" t="s">
        <v>65</v>
      </c>
      <c r="O100" t="s">
        <v>324</v>
      </c>
      <c r="P100" t="s">
        <v>86</v>
      </c>
      <c r="Q100" s="11" t="s">
        <v>325</v>
      </c>
      <c r="R100" t="s">
        <v>326</v>
      </c>
      <c r="S100" s="12" t="s">
        <v>327</v>
      </c>
      <c r="T100" s="18" t="s">
        <v>71</v>
      </c>
      <c r="BA100">
        <f>+Tabell1533[[#This Row],[Intervall Min]]</f>
        <v>-0.7</v>
      </c>
      <c r="BB100" t="str">
        <f>+IF(Tabell1533[[#This Row],[Intervall Max]]=Tabell1533[[#This Row],[Intervall Min]],"",Tabell1533[[#This Row],[Intervall Max]])</f>
        <v/>
      </c>
      <c r="BC100" s="18"/>
    </row>
    <row r="101" spans="1:55" x14ac:dyDescent="0.25">
      <c r="A101" t="s">
        <v>297</v>
      </c>
      <c r="B101" t="s">
        <v>320</v>
      </c>
      <c r="C101" t="s">
        <v>99</v>
      </c>
      <c r="D101" t="s">
        <v>75</v>
      </c>
      <c r="E101" t="s">
        <v>60</v>
      </c>
      <c r="F101" t="s">
        <v>61</v>
      </c>
      <c r="G101" s="11">
        <v>-0.48</v>
      </c>
      <c r="H101" s="11">
        <f t="shared" si="2"/>
        <v>-0.48</v>
      </c>
      <c r="I101" s="11">
        <f t="shared" si="3"/>
        <v>-0.48</v>
      </c>
      <c r="J101" s="11">
        <f>MEDIAN(Tabell1533[[#This Row],[Intervall övr 1]:[Int max]])</f>
        <v>-0.48</v>
      </c>
      <c r="K101" t="s">
        <v>322</v>
      </c>
      <c r="L101" t="s">
        <v>328</v>
      </c>
      <c r="M101">
        <v>2016</v>
      </c>
      <c r="N101" t="s">
        <v>65</v>
      </c>
      <c r="O101" t="s">
        <v>329</v>
      </c>
      <c r="P101" t="s">
        <v>330</v>
      </c>
      <c r="Q101" s="11">
        <v>2004</v>
      </c>
      <c r="R101" t="s">
        <v>326</v>
      </c>
      <c r="S101" s="12" t="s">
        <v>331</v>
      </c>
      <c r="T101" s="18" t="s">
        <v>71</v>
      </c>
      <c r="BA101">
        <f>+Tabell1533[[#This Row],[Intervall Min]]</f>
        <v>-0.48</v>
      </c>
      <c r="BB101" t="str">
        <f>+IF(Tabell1533[[#This Row],[Intervall Max]]=Tabell1533[[#This Row],[Intervall Min]],"",Tabell1533[[#This Row],[Intervall Max]])</f>
        <v/>
      </c>
      <c r="BC101" s="18"/>
    </row>
    <row r="102" spans="1:55" x14ac:dyDescent="0.25">
      <c r="A102" t="s">
        <v>297</v>
      </c>
      <c r="B102" t="s">
        <v>332</v>
      </c>
      <c r="C102" t="s">
        <v>99</v>
      </c>
      <c r="D102" t="s">
        <v>75</v>
      </c>
      <c r="E102" t="s">
        <v>60</v>
      </c>
      <c r="F102" t="s">
        <v>61</v>
      </c>
      <c r="G102" s="11">
        <v>-0.15</v>
      </c>
      <c r="H102" s="11">
        <f t="shared" si="2"/>
        <v>-0.15</v>
      </c>
      <c r="I102" s="11">
        <f t="shared" si="3"/>
        <v>-0.15</v>
      </c>
      <c r="J102" s="11">
        <f>MEDIAN(Tabell1533[[#This Row],[Intervall övr 1]:[Int max]])</f>
        <v>-0.15</v>
      </c>
      <c r="K102" t="s">
        <v>333</v>
      </c>
      <c r="L102" t="s">
        <v>334</v>
      </c>
      <c r="M102">
        <v>2021</v>
      </c>
      <c r="N102" t="s">
        <v>335</v>
      </c>
      <c r="O102" t="s">
        <v>336</v>
      </c>
      <c r="P102" t="s">
        <v>67</v>
      </c>
      <c r="Q102" s="11" t="s">
        <v>337</v>
      </c>
      <c r="R102" t="s">
        <v>326</v>
      </c>
      <c r="S102" s="12" t="s">
        <v>338</v>
      </c>
      <c r="T102" s="18" t="s">
        <v>71</v>
      </c>
      <c r="BA102">
        <f>+Tabell1533[[#This Row],[Intervall Min]]</f>
        <v>-0.15</v>
      </c>
      <c r="BB102" t="str">
        <f>+IF(Tabell1533[[#This Row],[Intervall Max]]=Tabell1533[[#This Row],[Intervall Min]],"",Tabell1533[[#This Row],[Intervall Max]])</f>
        <v/>
      </c>
      <c r="BC102" s="18"/>
    </row>
    <row r="103" spans="1:55" x14ac:dyDescent="0.25">
      <c r="A103" t="s">
        <v>297</v>
      </c>
      <c r="B103" t="s">
        <v>339</v>
      </c>
      <c r="C103" t="s">
        <v>99</v>
      </c>
      <c r="D103" t="s">
        <v>75</v>
      </c>
      <c r="E103" t="s">
        <v>60</v>
      </c>
      <c r="F103" t="s">
        <v>61</v>
      </c>
      <c r="G103" s="11">
        <v>-7.0000000000000007E-2</v>
      </c>
      <c r="H103" s="11">
        <f t="shared" si="2"/>
        <v>-7.0000000000000007E-2</v>
      </c>
      <c r="I103" s="11">
        <f t="shared" si="3"/>
        <v>-7.0000000000000007E-2</v>
      </c>
      <c r="J103" s="11">
        <f>MEDIAN(Tabell1533[[#This Row],[Intervall övr 1]:[Int max]])</f>
        <v>-7.0000000000000007E-2</v>
      </c>
      <c r="K103" t="s">
        <v>340</v>
      </c>
      <c r="L103" t="s">
        <v>334</v>
      </c>
      <c r="M103">
        <v>2021</v>
      </c>
      <c r="N103" t="s">
        <v>335</v>
      </c>
      <c r="O103" t="s">
        <v>336</v>
      </c>
      <c r="P103" t="s">
        <v>67</v>
      </c>
      <c r="Q103" s="11" t="s">
        <v>337</v>
      </c>
      <c r="R103" t="s">
        <v>326</v>
      </c>
      <c r="S103" s="12" t="s">
        <v>338</v>
      </c>
      <c r="T103" s="18" t="s">
        <v>71</v>
      </c>
      <c r="BA103">
        <f>+Tabell1533[[#This Row],[Intervall Min]]</f>
        <v>-7.0000000000000007E-2</v>
      </c>
      <c r="BB103" t="str">
        <f>+IF(Tabell1533[[#This Row],[Intervall Max]]=Tabell1533[[#This Row],[Intervall Min]],"",Tabell1533[[#This Row],[Intervall Max]])</f>
        <v/>
      </c>
      <c r="BC103" s="18"/>
    </row>
    <row r="104" spans="1:55" x14ac:dyDescent="0.25">
      <c r="A104" t="s">
        <v>341</v>
      </c>
      <c r="B104" t="s">
        <v>342</v>
      </c>
      <c r="C104" t="s">
        <v>99</v>
      </c>
      <c r="D104" t="s">
        <v>59</v>
      </c>
      <c r="E104" t="s">
        <v>60</v>
      </c>
      <c r="F104" t="s">
        <v>90</v>
      </c>
      <c r="G104" s="11" t="s">
        <v>343</v>
      </c>
      <c r="H104" s="11">
        <f t="shared" si="2"/>
        <v>-0.2</v>
      </c>
      <c r="I104" s="11">
        <f t="shared" si="3"/>
        <v>0</v>
      </c>
      <c r="J104" s="11">
        <f>MEDIAN(Tabell1533[[#This Row],[Intervall övr 1]:[Int max]])</f>
        <v>-0.1</v>
      </c>
      <c r="K104" t="s">
        <v>344</v>
      </c>
      <c r="L104" t="s">
        <v>345</v>
      </c>
      <c r="M104">
        <v>2020</v>
      </c>
      <c r="N104" t="s">
        <v>346</v>
      </c>
      <c r="O104" t="s">
        <v>347</v>
      </c>
      <c r="P104" t="s">
        <v>67</v>
      </c>
      <c r="Q104" s="11" t="s">
        <v>81</v>
      </c>
      <c r="R104" t="s">
        <v>82</v>
      </c>
      <c r="S104" s="12" t="s">
        <v>348</v>
      </c>
      <c r="T104" s="18" t="s">
        <v>71</v>
      </c>
      <c r="BA104">
        <f>+Tabell1533[[#This Row],[Intervall Min]]</f>
        <v>-0.2</v>
      </c>
      <c r="BB104">
        <f>+IF(Tabell1533[[#This Row],[Intervall Max]]=Tabell1533[[#This Row],[Intervall Min]],"",Tabell1533[[#This Row],[Intervall Max]])</f>
        <v>0</v>
      </c>
      <c r="BC104" s="18"/>
    </row>
    <row r="105" spans="1:55" x14ac:dyDescent="0.25">
      <c r="A105" t="s">
        <v>72</v>
      </c>
      <c r="B105" t="s">
        <v>342</v>
      </c>
      <c r="C105" t="s">
        <v>74</v>
      </c>
      <c r="D105" t="s">
        <v>349</v>
      </c>
      <c r="E105" t="s">
        <v>60</v>
      </c>
      <c r="F105" t="s">
        <v>61</v>
      </c>
      <c r="G105" s="19" t="s">
        <v>350</v>
      </c>
      <c r="H105" s="11">
        <f t="shared" si="2"/>
        <v>-0.13</v>
      </c>
      <c r="I105" s="11">
        <f t="shared" si="3"/>
        <v>-0.08</v>
      </c>
      <c r="J105" s="11">
        <f>MEDIAN(Tabell1533[[#This Row],[Intervall övr 1]:[Int max]])</f>
        <v>-0.10500000000000001</v>
      </c>
      <c r="K105" t="s">
        <v>351</v>
      </c>
      <c r="L105" t="s">
        <v>352</v>
      </c>
      <c r="M105">
        <v>2022</v>
      </c>
      <c r="N105" t="s">
        <v>346</v>
      </c>
      <c r="O105" t="s">
        <v>353</v>
      </c>
      <c r="P105" t="s">
        <v>67</v>
      </c>
      <c r="Q105" s="11" t="s">
        <v>81</v>
      </c>
      <c r="R105" t="s">
        <v>354</v>
      </c>
      <c r="S105" s="12" t="s">
        <v>355</v>
      </c>
      <c r="T105" t="s">
        <v>356</v>
      </c>
      <c r="BA105">
        <f>+Tabell1533[[#This Row],[Intervall Min]]</f>
        <v>-0.13</v>
      </c>
      <c r="BB105">
        <f>+IF(Tabell1533[[#This Row],[Intervall Max]]=Tabell1533[[#This Row],[Intervall Min]],"",Tabell1533[[#This Row],[Intervall Max]])</f>
        <v>-0.08</v>
      </c>
      <c r="BC105" s="18"/>
    </row>
    <row r="106" spans="1:55" x14ac:dyDescent="0.25">
      <c r="A106" t="s">
        <v>357</v>
      </c>
      <c r="B106" t="s">
        <v>150</v>
      </c>
      <c r="C106" t="s">
        <v>151</v>
      </c>
      <c r="D106" t="s">
        <v>75</v>
      </c>
      <c r="E106" t="s">
        <v>60</v>
      </c>
      <c r="F106" t="s">
        <v>90</v>
      </c>
      <c r="G106" s="11" t="s">
        <v>358</v>
      </c>
      <c r="H106" s="11">
        <f t="shared" si="2"/>
        <v>0</v>
      </c>
      <c r="I106" s="11">
        <f t="shared" si="3"/>
        <v>0.89</v>
      </c>
      <c r="J106" s="11">
        <f>MEDIAN(Tabell1533[[#This Row],[Intervall övr 1]:[Int max]])</f>
        <v>0.44500000000000001</v>
      </c>
      <c r="K106" t="s">
        <v>359</v>
      </c>
      <c r="L106" t="s">
        <v>360</v>
      </c>
      <c r="M106">
        <v>2004</v>
      </c>
      <c r="N106" t="s">
        <v>65</v>
      </c>
      <c r="O106" t="s">
        <v>361</v>
      </c>
      <c r="P106" t="s">
        <v>155</v>
      </c>
      <c r="Q106" s="11" t="s">
        <v>362</v>
      </c>
      <c r="R106" t="s">
        <v>82</v>
      </c>
      <c r="S106" s="13" t="s">
        <v>363</v>
      </c>
      <c r="T106" t="s">
        <v>364</v>
      </c>
      <c r="BA106">
        <f>+Tabell1533[[#This Row],[Intervall Min]]</f>
        <v>0</v>
      </c>
      <c r="BB106">
        <f>+IF(Tabell1533[[#This Row],[Intervall Max]]=Tabell1533[[#This Row],[Intervall Min]],"",Tabell1533[[#This Row],[Intervall Max]])</f>
        <v>0.89</v>
      </c>
      <c r="BC106" s="18"/>
    </row>
    <row r="107" spans="1:55" x14ac:dyDescent="0.25">
      <c r="A107" t="s">
        <v>357</v>
      </c>
      <c r="B107" t="s">
        <v>150</v>
      </c>
      <c r="C107" t="s">
        <v>151</v>
      </c>
      <c r="D107" t="s">
        <v>59</v>
      </c>
      <c r="E107" t="s">
        <v>60</v>
      </c>
      <c r="F107" t="s">
        <v>90</v>
      </c>
      <c r="G107" s="11" t="s">
        <v>365</v>
      </c>
      <c r="H107" s="11">
        <f t="shared" si="2"/>
        <v>0.27</v>
      </c>
      <c r="I107" s="11">
        <f t="shared" si="3"/>
        <v>1.71</v>
      </c>
      <c r="J107" s="11">
        <f>MEDIAN(Tabell1533[[#This Row],[Intervall övr 1]:[Int max]])</f>
        <v>0.99</v>
      </c>
      <c r="K107" t="s">
        <v>359</v>
      </c>
      <c r="L107" t="s">
        <v>360</v>
      </c>
      <c r="M107">
        <v>2004</v>
      </c>
      <c r="N107" t="s">
        <v>65</v>
      </c>
      <c r="O107" t="s">
        <v>361</v>
      </c>
      <c r="P107" t="s">
        <v>155</v>
      </c>
      <c r="Q107" s="11" t="s">
        <v>362</v>
      </c>
      <c r="R107" t="s">
        <v>82</v>
      </c>
      <c r="S107" s="13" t="s">
        <v>363</v>
      </c>
      <c r="T107" t="s">
        <v>364</v>
      </c>
      <c r="BA107">
        <f>+Tabell1533[[#This Row],[Intervall Min]]</f>
        <v>0.27</v>
      </c>
      <c r="BB107">
        <f>+IF(Tabell1533[[#This Row],[Intervall Max]]=Tabell1533[[#This Row],[Intervall Min]],"",Tabell1533[[#This Row],[Intervall Max]])</f>
        <v>1.71</v>
      </c>
      <c r="BC107" s="18"/>
    </row>
    <row r="108" spans="1:55" x14ac:dyDescent="0.25">
      <c r="A108" t="s">
        <v>366</v>
      </c>
      <c r="B108" t="s">
        <v>294</v>
      </c>
      <c r="C108" t="s">
        <v>367</v>
      </c>
      <c r="D108" t="s">
        <v>59</v>
      </c>
      <c r="E108" t="s">
        <v>368</v>
      </c>
      <c r="F108" t="s">
        <v>90</v>
      </c>
      <c r="G108" s="11">
        <v>-1.4999999999999999E-2</v>
      </c>
      <c r="H108" s="11">
        <f t="shared" si="2"/>
        <v>-1.4999999999999999E-2</v>
      </c>
      <c r="I108" s="11">
        <f t="shared" si="3"/>
        <v>-1.4999999999999999E-2</v>
      </c>
      <c r="J108" s="11">
        <f>MEDIAN(Tabell1533[[#This Row],[Intervall övr 1]:[Int max]])</f>
        <v>-1.4999999999999999E-2</v>
      </c>
      <c r="K108" t="s">
        <v>369</v>
      </c>
      <c r="L108" t="s">
        <v>370</v>
      </c>
      <c r="M108">
        <v>2021</v>
      </c>
      <c r="N108" t="s">
        <v>65</v>
      </c>
      <c r="O108" t="s">
        <v>371</v>
      </c>
      <c r="P108" t="s">
        <v>155</v>
      </c>
      <c r="Q108" s="11" t="s">
        <v>372</v>
      </c>
      <c r="R108" t="s">
        <v>69</v>
      </c>
      <c r="S108" s="13" t="s">
        <v>373</v>
      </c>
      <c r="T108" s="18" t="s">
        <v>374</v>
      </c>
      <c r="BA108">
        <f>+Tabell1533[[#This Row],[Intervall Min]]</f>
        <v>-1.4999999999999999E-2</v>
      </c>
      <c r="BB108" t="str">
        <f>+IF(Tabell1533[[#This Row],[Intervall Max]]=Tabell1533[[#This Row],[Intervall Min]],"",Tabell1533[[#This Row],[Intervall Max]])</f>
        <v/>
      </c>
      <c r="BC108" s="18"/>
    </row>
    <row r="109" spans="1:55" x14ac:dyDescent="0.25">
      <c r="A109" t="s">
        <v>366</v>
      </c>
      <c r="B109" t="s">
        <v>375</v>
      </c>
      <c r="C109" t="s">
        <v>367</v>
      </c>
      <c r="D109" t="s">
        <v>59</v>
      </c>
      <c r="E109" t="s">
        <v>60</v>
      </c>
      <c r="F109" t="s">
        <v>61</v>
      </c>
      <c r="G109" s="11" t="s">
        <v>376</v>
      </c>
      <c r="H109" s="11">
        <f t="shared" si="2"/>
        <v>6</v>
      </c>
      <c r="I109" s="11">
        <f t="shared" si="3"/>
        <v>14</v>
      </c>
      <c r="J109" s="11">
        <f>MEDIAN(Tabell1533[[#This Row],[Intervall övr 1]:[Int max]])</f>
        <v>10</v>
      </c>
      <c r="K109" t="s">
        <v>377</v>
      </c>
      <c r="L109" t="s">
        <v>197</v>
      </c>
      <c r="M109">
        <v>2018</v>
      </c>
      <c r="N109" t="s">
        <v>65</v>
      </c>
      <c r="O109" t="s">
        <v>161</v>
      </c>
      <c r="P109" t="s">
        <v>67</v>
      </c>
      <c r="Q109" s="11">
        <v>2014</v>
      </c>
      <c r="R109" t="s">
        <v>378</v>
      </c>
      <c r="S109" s="26" t="s">
        <v>199</v>
      </c>
      <c r="T109" s="18" t="s">
        <v>71</v>
      </c>
      <c r="BA109">
        <f>+Tabell1533[[#This Row],[Intervall Min]]</f>
        <v>6</v>
      </c>
      <c r="BB109">
        <f>+IF(Tabell1533[[#This Row],[Intervall Max]]=Tabell1533[[#This Row],[Intervall Min]],"",Tabell1533[[#This Row],[Intervall Max]])</f>
        <v>14</v>
      </c>
      <c r="BC109" s="18"/>
    </row>
    <row r="110" spans="1:55" x14ac:dyDescent="0.25">
      <c r="A110" t="s">
        <v>379</v>
      </c>
      <c r="B110" t="s">
        <v>230</v>
      </c>
      <c r="C110" t="s">
        <v>74</v>
      </c>
      <c r="D110" t="s">
        <v>75</v>
      </c>
      <c r="E110" t="s">
        <v>60</v>
      </c>
      <c r="F110" t="s">
        <v>90</v>
      </c>
      <c r="G110" s="11">
        <v>-0.158</v>
      </c>
      <c r="H110" s="11">
        <f t="shared" si="2"/>
        <v>-0.158</v>
      </c>
      <c r="I110" s="11">
        <f t="shared" si="3"/>
        <v>-0.158</v>
      </c>
      <c r="J110" s="11">
        <f>MEDIAN(Tabell1533[[#This Row],[Intervall övr 1]:[Int max]])</f>
        <v>-0.158</v>
      </c>
      <c r="K110" t="s">
        <v>380</v>
      </c>
      <c r="L110" t="s">
        <v>144</v>
      </c>
      <c r="M110">
        <v>2020</v>
      </c>
      <c r="N110" t="s">
        <v>65</v>
      </c>
      <c r="O110" t="s">
        <v>145</v>
      </c>
      <c r="P110" t="s">
        <v>67</v>
      </c>
      <c r="Q110" s="11" t="s">
        <v>146</v>
      </c>
      <c r="R110" t="s">
        <v>147</v>
      </c>
      <c r="S110" s="12" t="s">
        <v>148</v>
      </c>
      <c r="T110" t="s">
        <v>381</v>
      </c>
      <c r="BA110">
        <f>+Tabell1533[[#This Row],[Intervall Min]]</f>
        <v>-0.158</v>
      </c>
      <c r="BB110" t="str">
        <f>+IF(Tabell1533[[#This Row],[Intervall Max]]=Tabell1533[[#This Row],[Intervall Min]],"",Tabell1533[[#This Row],[Intervall Max]])</f>
        <v/>
      </c>
      <c r="BC110" s="18"/>
    </row>
    <row r="111" spans="1:55" x14ac:dyDescent="0.25">
      <c r="A111" t="s">
        <v>379</v>
      </c>
      <c r="B111" t="s">
        <v>230</v>
      </c>
      <c r="C111" t="s">
        <v>74</v>
      </c>
      <c r="D111" t="s">
        <v>59</v>
      </c>
      <c r="E111" t="s">
        <v>60</v>
      </c>
      <c r="F111" t="s">
        <v>90</v>
      </c>
      <c r="G111" s="11">
        <v>-0.42099999999999999</v>
      </c>
      <c r="H111" s="11">
        <f t="shared" ref="H111:H112" si="4">_xlfn.NUMBERVALUE(IF(ISTEXT(G111),_xlfn.TEXTBEFORE(G111," "),G111))</f>
        <v>-0.42099999999999999</v>
      </c>
      <c r="I111" s="11">
        <f t="shared" ref="I111:I112" si="5">_xlfn.NUMBERVALUE(IF(ISTEXT(G111),_xlfn.TEXTAFTER(G111,"till "),G111))</f>
        <v>-0.42099999999999999</v>
      </c>
      <c r="J111" s="11">
        <f>MEDIAN(Tabell1533[[#This Row],[Intervall övr 1]:[Int max]])</f>
        <v>-0.42099999999999999</v>
      </c>
      <c r="K111" t="s">
        <v>380</v>
      </c>
      <c r="L111" t="s">
        <v>144</v>
      </c>
      <c r="M111">
        <v>2020</v>
      </c>
      <c r="N111" t="s">
        <v>65</v>
      </c>
      <c r="O111" t="s">
        <v>145</v>
      </c>
      <c r="P111" t="s">
        <v>67</v>
      </c>
      <c r="Q111" s="11" t="s">
        <v>146</v>
      </c>
      <c r="R111" t="s">
        <v>147</v>
      </c>
      <c r="S111" s="12" t="s">
        <v>148</v>
      </c>
      <c r="T111" t="s">
        <v>381</v>
      </c>
      <c r="BA111">
        <f>+Tabell1533[[#This Row],[Intervall Min]]</f>
        <v>-0.42099999999999999</v>
      </c>
      <c r="BB111" t="str">
        <f>+IF(Tabell1533[[#This Row],[Intervall Max]]=Tabell1533[[#This Row],[Intervall Min]],"",Tabell1533[[#This Row],[Intervall Max]])</f>
        <v/>
      </c>
      <c r="BC111" s="18"/>
    </row>
    <row r="112" spans="1:55" x14ac:dyDescent="0.25">
      <c r="A112" t="s">
        <v>379</v>
      </c>
      <c r="B112" t="s">
        <v>150</v>
      </c>
      <c r="C112" t="s">
        <v>151</v>
      </c>
      <c r="D112" t="s">
        <v>75</v>
      </c>
      <c r="E112" t="s">
        <v>60</v>
      </c>
      <c r="F112" t="s">
        <v>90</v>
      </c>
      <c r="G112" s="11">
        <v>0.39600000000000002</v>
      </c>
      <c r="H112" s="11">
        <f t="shared" si="4"/>
        <v>0.39600000000000002</v>
      </c>
      <c r="I112" s="11">
        <f t="shared" si="5"/>
        <v>0.39600000000000002</v>
      </c>
      <c r="J112" s="11">
        <f>MEDIAN(Tabell1533[[#This Row],[Intervall övr 1]:[Int max]])</f>
        <v>0.39600000000000002</v>
      </c>
      <c r="K112" t="s">
        <v>382</v>
      </c>
      <c r="L112" t="s">
        <v>144</v>
      </c>
      <c r="M112">
        <v>2020</v>
      </c>
      <c r="N112" t="s">
        <v>65</v>
      </c>
      <c r="O112" t="s">
        <v>145</v>
      </c>
      <c r="P112" t="s">
        <v>67</v>
      </c>
      <c r="Q112" s="11" t="s">
        <v>146</v>
      </c>
      <c r="R112" t="s">
        <v>147</v>
      </c>
      <c r="S112" s="12" t="s">
        <v>148</v>
      </c>
      <c r="T112" t="s">
        <v>381</v>
      </c>
      <c r="BA112">
        <f>+Tabell1533[[#This Row],[Intervall Min]]</f>
        <v>0.39600000000000002</v>
      </c>
      <c r="BB112" t="str">
        <f>+IF(Tabell1533[[#This Row],[Intervall Max]]=Tabell1533[[#This Row],[Intervall Min]],"",Tabell1533[[#This Row],[Intervall Max]])</f>
        <v/>
      </c>
      <c r="BC112" s="18"/>
    </row>
    <row r="113" spans="1:55" x14ac:dyDescent="0.25">
      <c r="A113" t="s">
        <v>379</v>
      </c>
      <c r="B113" t="s">
        <v>150</v>
      </c>
      <c r="C113" t="s">
        <v>151</v>
      </c>
      <c r="D113" t="s">
        <v>59</v>
      </c>
      <c r="E113" t="s">
        <v>60</v>
      </c>
      <c r="F113" t="s">
        <v>90</v>
      </c>
      <c r="G113" s="11">
        <v>0.69699999999999995</v>
      </c>
      <c r="H113" s="11">
        <f t="shared" ref="H113" si="6">_xlfn.NUMBERVALUE(IF(ISTEXT(G113),_xlfn.TEXTBEFORE(G113," "),G113))</f>
        <v>0.69699999999999995</v>
      </c>
      <c r="I113" s="11">
        <f t="shared" ref="I113" si="7">_xlfn.NUMBERVALUE(IF(ISTEXT(G113),_xlfn.TEXTAFTER(G113,"till "),G113))</f>
        <v>0.69699999999999995</v>
      </c>
      <c r="J113" s="11">
        <f>MEDIAN(Tabell1533[[#This Row],[Intervall övr 1]:[Int max]])</f>
        <v>0.69699999999999995</v>
      </c>
      <c r="K113" t="s">
        <v>382</v>
      </c>
      <c r="L113" t="s">
        <v>144</v>
      </c>
      <c r="M113">
        <v>2020</v>
      </c>
      <c r="N113" t="s">
        <v>65</v>
      </c>
      <c r="O113" t="s">
        <v>145</v>
      </c>
      <c r="P113" t="s">
        <v>67</v>
      </c>
      <c r="Q113" s="11" t="s">
        <v>146</v>
      </c>
      <c r="R113" t="s">
        <v>147</v>
      </c>
      <c r="S113" s="12" t="s">
        <v>148</v>
      </c>
      <c r="T113" t="s">
        <v>381</v>
      </c>
      <c r="BA113">
        <f>+Tabell1533[[#This Row],[Intervall Min]]</f>
        <v>0.69699999999999995</v>
      </c>
      <c r="BB113" t="str">
        <f>+IF(Tabell1533[[#This Row],[Intervall Max]]=Tabell1533[[#This Row],[Intervall Min]],"",Tabell1533[[#This Row],[Intervall Max]])</f>
        <v/>
      </c>
      <c r="BC113" s="18"/>
    </row>
    <row r="114" spans="1:55" x14ac:dyDescent="0.25">
      <c r="A114" t="s">
        <v>379</v>
      </c>
      <c r="B114" t="s">
        <v>230</v>
      </c>
      <c r="C114" t="s">
        <v>74</v>
      </c>
      <c r="D114" t="s">
        <v>75</v>
      </c>
      <c r="E114" t="s">
        <v>60</v>
      </c>
      <c r="F114" t="s">
        <v>90</v>
      </c>
      <c r="G114" s="11">
        <v>-0.153</v>
      </c>
      <c r="H114" s="11">
        <f t="shared" si="2"/>
        <v>-0.153</v>
      </c>
      <c r="I114" s="11">
        <f t="shared" si="3"/>
        <v>-0.153</v>
      </c>
      <c r="J114" s="11">
        <f>MEDIAN(Tabell1533[[#This Row],[Intervall övr 1]:[Int max]])</f>
        <v>-0.153</v>
      </c>
      <c r="K114" t="s">
        <v>380</v>
      </c>
      <c r="L114" t="s">
        <v>153</v>
      </c>
      <c r="M114">
        <v>2017</v>
      </c>
      <c r="N114" t="s">
        <v>65</v>
      </c>
      <c r="O114" t="s">
        <v>154</v>
      </c>
      <c r="P114" t="s">
        <v>155</v>
      </c>
      <c r="Q114" s="19" t="s">
        <v>81</v>
      </c>
      <c r="R114" t="s">
        <v>156</v>
      </c>
      <c r="S114" s="13" t="s">
        <v>157</v>
      </c>
      <c r="T114" t="s">
        <v>158</v>
      </c>
      <c r="BA114">
        <f>+Tabell1533[[#This Row],[Intervall Min]]</f>
        <v>-0.153</v>
      </c>
      <c r="BB114" t="str">
        <f>+IF(Tabell1533[[#This Row],[Intervall Max]]=Tabell1533[[#This Row],[Intervall Min]],"",Tabell1533[[#This Row],[Intervall Max]])</f>
        <v/>
      </c>
      <c r="BC114" s="18"/>
    </row>
    <row r="115" spans="1:55" x14ac:dyDescent="0.25">
      <c r="A115" t="s">
        <v>379</v>
      </c>
      <c r="B115" t="s">
        <v>230</v>
      </c>
      <c r="C115" t="s">
        <v>74</v>
      </c>
      <c r="D115" t="s">
        <v>59</v>
      </c>
      <c r="E115" t="s">
        <v>60</v>
      </c>
      <c r="F115" t="s">
        <v>90</v>
      </c>
      <c r="G115" s="11">
        <v>-0.443</v>
      </c>
      <c r="H115" s="11">
        <f t="shared" si="2"/>
        <v>-0.443</v>
      </c>
      <c r="I115" s="11">
        <f t="shared" si="3"/>
        <v>-0.443</v>
      </c>
      <c r="J115" s="11">
        <f>MEDIAN(Tabell1533[[#This Row],[Intervall övr 1]:[Int max]])</f>
        <v>-0.443</v>
      </c>
      <c r="K115" t="s">
        <v>380</v>
      </c>
      <c r="L115" t="s">
        <v>153</v>
      </c>
      <c r="M115">
        <v>2017</v>
      </c>
      <c r="N115" t="s">
        <v>65</v>
      </c>
      <c r="O115" t="s">
        <v>154</v>
      </c>
      <c r="P115" t="s">
        <v>155</v>
      </c>
      <c r="Q115" s="19" t="s">
        <v>81</v>
      </c>
      <c r="R115" t="s">
        <v>156</v>
      </c>
      <c r="S115" s="13" t="s">
        <v>157</v>
      </c>
      <c r="T115" t="s">
        <v>158</v>
      </c>
      <c r="BA115">
        <f>+Tabell1533[[#This Row],[Intervall Min]]</f>
        <v>-0.443</v>
      </c>
      <c r="BB115" t="str">
        <f>+IF(Tabell1533[[#This Row],[Intervall Max]]=Tabell1533[[#This Row],[Intervall Min]],"",Tabell1533[[#This Row],[Intervall Max]])</f>
        <v/>
      </c>
      <c r="BC115" s="18"/>
    </row>
    <row r="116" spans="1:55" x14ac:dyDescent="0.25">
      <c r="A116" t="s">
        <v>379</v>
      </c>
      <c r="B116" t="s">
        <v>230</v>
      </c>
      <c r="C116" t="s">
        <v>74</v>
      </c>
      <c r="D116" t="s">
        <v>75</v>
      </c>
      <c r="E116" t="s">
        <v>60</v>
      </c>
      <c r="F116" t="s">
        <v>61</v>
      </c>
      <c r="G116" s="11" t="s">
        <v>383</v>
      </c>
      <c r="H116" s="11">
        <f t="shared" si="2"/>
        <v>-0.24299999999999999</v>
      </c>
      <c r="I116" s="11">
        <f t="shared" si="3"/>
        <v>-0.23100000000000001</v>
      </c>
      <c r="J116" s="11">
        <f>MEDIAN(Tabell1533[[#This Row],[Intervall övr 1]:[Int max]])</f>
        <v>-0.23699999999999999</v>
      </c>
      <c r="K116" t="s">
        <v>380</v>
      </c>
      <c r="L116" t="s">
        <v>160</v>
      </c>
      <c r="M116">
        <v>2015</v>
      </c>
      <c r="N116" t="s">
        <v>65</v>
      </c>
      <c r="O116" t="s">
        <v>161</v>
      </c>
      <c r="P116" t="s">
        <v>162</v>
      </c>
      <c r="Q116" s="11" t="s">
        <v>163</v>
      </c>
      <c r="R116" t="s">
        <v>164</v>
      </c>
      <c r="S116" s="12" t="s">
        <v>165</v>
      </c>
      <c r="T116" t="s">
        <v>166</v>
      </c>
      <c r="BA116">
        <f>+Tabell1533[[#This Row],[Intervall Min]]</f>
        <v>-0.24299999999999999</v>
      </c>
      <c r="BB116">
        <f>+IF(Tabell1533[[#This Row],[Intervall Max]]=Tabell1533[[#This Row],[Intervall Min]],"",Tabell1533[[#This Row],[Intervall Max]])</f>
        <v>-0.23100000000000001</v>
      </c>
      <c r="BC116" s="18"/>
    </row>
    <row r="117" spans="1:55" x14ac:dyDescent="0.25">
      <c r="A117" t="s">
        <v>379</v>
      </c>
      <c r="B117" t="s">
        <v>230</v>
      </c>
      <c r="C117" t="s">
        <v>74</v>
      </c>
      <c r="D117" t="s">
        <v>59</v>
      </c>
      <c r="E117" t="s">
        <v>60</v>
      </c>
      <c r="F117" t="s">
        <v>61</v>
      </c>
      <c r="G117" s="11" t="s">
        <v>384</v>
      </c>
      <c r="H117" s="11">
        <f t="shared" si="2"/>
        <v>-1.667</v>
      </c>
      <c r="I117" s="11">
        <f t="shared" si="3"/>
        <v>-0.88</v>
      </c>
      <c r="J117" s="11">
        <f>MEDIAN(Tabell1533[[#This Row],[Intervall övr 1]:[Int max]])</f>
        <v>-1.2735000000000001</v>
      </c>
      <c r="K117" t="s">
        <v>380</v>
      </c>
      <c r="L117" t="s">
        <v>160</v>
      </c>
      <c r="M117">
        <v>2015</v>
      </c>
      <c r="N117" t="s">
        <v>65</v>
      </c>
      <c r="O117" t="s">
        <v>161</v>
      </c>
      <c r="P117" t="s">
        <v>162</v>
      </c>
      <c r="Q117" s="11" t="s">
        <v>163</v>
      </c>
      <c r="R117" t="s">
        <v>164</v>
      </c>
      <c r="S117" s="12" t="s">
        <v>165</v>
      </c>
      <c r="T117" t="s">
        <v>166</v>
      </c>
      <c r="BA117">
        <f>+Tabell1533[[#This Row],[Intervall Min]]</f>
        <v>-1.667</v>
      </c>
      <c r="BB117">
        <f>+IF(Tabell1533[[#This Row],[Intervall Max]]=Tabell1533[[#This Row],[Intervall Min]],"",Tabell1533[[#This Row],[Intervall Max]])</f>
        <v>-0.88</v>
      </c>
      <c r="BC117" s="18"/>
    </row>
    <row r="118" spans="1:55" x14ac:dyDescent="0.25">
      <c r="A118" t="s">
        <v>379</v>
      </c>
      <c r="B118" t="s">
        <v>230</v>
      </c>
      <c r="C118" t="s">
        <v>74</v>
      </c>
      <c r="D118" t="s">
        <v>59</v>
      </c>
      <c r="E118" t="s">
        <v>60</v>
      </c>
      <c r="F118" t="s">
        <v>90</v>
      </c>
      <c r="G118" s="11">
        <v>-0.25</v>
      </c>
      <c r="H118" s="11">
        <f t="shared" si="2"/>
        <v>-0.25</v>
      </c>
      <c r="I118" s="11">
        <f t="shared" si="3"/>
        <v>-0.25</v>
      </c>
      <c r="J118" s="11">
        <f>MEDIAN(Tabell1533[[#This Row],[Intervall övr 1]:[Int max]])</f>
        <v>-0.25</v>
      </c>
      <c r="K118" t="s">
        <v>380</v>
      </c>
      <c r="L118" t="s">
        <v>190</v>
      </c>
      <c r="M118">
        <v>2012</v>
      </c>
      <c r="N118" t="s">
        <v>65</v>
      </c>
      <c r="O118" t="s">
        <v>191</v>
      </c>
      <c r="P118" t="s">
        <v>67</v>
      </c>
      <c r="Q118" s="11" t="s">
        <v>81</v>
      </c>
      <c r="R118" t="s">
        <v>82</v>
      </c>
      <c r="S118" s="13" t="s">
        <v>385</v>
      </c>
      <c r="T118" t="s">
        <v>189</v>
      </c>
      <c r="BA118">
        <f>+Tabell1533[[#This Row],[Intervall Min]]</f>
        <v>-0.25</v>
      </c>
      <c r="BB118" t="str">
        <f>+IF(Tabell1533[[#This Row],[Intervall Max]]=Tabell1533[[#This Row],[Intervall Min]],"",Tabell1533[[#This Row],[Intervall Max]])</f>
        <v/>
      </c>
      <c r="BC118" s="18"/>
    </row>
    <row r="119" spans="1:55" x14ac:dyDescent="0.25">
      <c r="A119" t="s">
        <v>379</v>
      </c>
      <c r="B119" t="s">
        <v>150</v>
      </c>
      <c r="C119" t="s">
        <v>151</v>
      </c>
      <c r="D119" t="s">
        <v>59</v>
      </c>
      <c r="E119" t="s">
        <v>60</v>
      </c>
      <c r="F119" t="s">
        <v>90</v>
      </c>
      <c r="G119" s="11" t="s">
        <v>386</v>
      </c>
      <c r="H119" s="11">
        <f t="shared" si="2"/>
        <v>1.03</v>
      </c>
      <c r="I119" s="11">
        <f t="shared" si="3"/>
        <v>1.39</v>
      </c>
      <c r="J119" s="11">
        <f>MEDIAN(Tabell1533[[#This Row],[Intervall övr 1]:[Int max]])</f>
        <v>1.21</v>
      </c>
      <c r="K119" t="s">
        <v>382</v>
      </c>
      <c r="L119" t="s">
        <v>190</v>
      </c>
      <c r="M119">
        <v>2012</v>
      </c>
      <c r="N119" t="s">
        <v>65</v>
      </c>
      <c r="O119" t="s">
        <v>191</v>
      </c>
      <c r="P119" t="s">
        <v>67</v>
      </c>
      <c r="Q119" s="11" t="s">
        <v>81</v>
      </c>
      <c r="R119" t="s">
        <v>82</v>
      </c>
      <c r="S119" s="13" t="s">
        <v>385</v>
      </c>
      <c r="T119" t="s">
        <v>189</v>
      </c>
      <c r="BA119">
        <f>+Tabell1533[[#This Row],[Intervall Min]]</f>
        <v>1.03</v>
      </c>
      <c r="BB119">
        <f>+IF(Tabell1533[[#This Row],[Intervall Max]]=Tabell1533[[#This Row],[Intervall Min]],"",Tabell1533[[#This Row],[Intervall Max]])</f>
        <v>1.39</v>
      </c>
      <c r="BC119" s="18"/>
    </row>
    <row r="120" spans="1:55" x14ac:dyDescent="0.25">
      <c r="A120" t="s">
        <v>379</v>
      </c>
      <c r="B120" t="s">
        <v>142</v>
      </c>
      <c r="C120" t="s">
        <v>99</v>
      </c>
      <c r="D120" t="s">
        <v>59</v>
      </c>
      <c r="E120" t="s">
        <v>60</v>
      </c>
      <c r="F120" t="s">
        <v>90</v>
      </c>
      <c r="G120" s="11">
        <v>0.4</v>
      </c>
      <c r="H120" s="11">
        <f t="shared" si="2"/>
        <v>0.4</v>
      </c>
      <c r="I120" s="11">
        <f t="shared" si="3"/>
        <v>0.4</v>
      </c>
      <c r="J120" s="11">
        <f>MEDIAN(Tabell1533[[#This Row],[Intervall övr 1]:[Int max]])</f>
        <v>0.4</v>
      </c>
      <c r="K120" t="s">
        <v>231</v>
      </c>
      <c r="L120" t="s">
        <v>197</v>
      </c>
      <c r="M120">
        <v>2018</v>
      </c>
      <c r="N120" t="s">
        <v>65</v>
      </c>
      <c r="O120" t="s">
        <v>161</v>
      </c>
      <c r="P120" t="s">
        <v>67</v>
      </c>
      <c r="Q120" s="11" t="s">
        <v>198</v>
      </c>
      <c r="R120" t="s">
        <v>198</v>
      </c>
      <c r="S120" s="26" t="s">
        <v>199</v>
      </c>
      <c r="T120" t="s">
        <v>387</v>
      </c>
      <c r="BA120">
        <f>+Tabell1533[[#This Row],[Intervall Min]]</f>
        <v>0.4</v>
      </c>
      <c r="BB120" t="str">
        <f>+IF(Tabell1533[[#This Row],[Intervall Max]]=Tabell1533[[#This Row],[Intervall Min]],"",Tabell1533[[#This Row],[Intervall Max]])</f>
        <v/>
      </c>
      <c r="BC120" s="18"/>
    </row>
    <row r="121" spans="1:55" x14ac:dyDescent="0.25">
      <c r="A121" t="s">
        <v>379</v>
      </c>
      <c r="B121" t="s">
        <v>230</v>
      </c>
      <c r="C121" t="s">
        <v>74</v>
      </c>
      <c r="D121" t="s">
        <v>75</v>
      </c>
      <c r="E121" t="s">
        <v>60</v>
      </c>
      <c r="F121" t="s">
        <v>90</v>
      </c>
      <c r="G121" s="19" t="s">
        <v>388</v>
      </c>
      <c r="H121" s="11">
        <f t="shared" si="2"/>
        <v>-0.35499999999999998</v>
      </c>
      <c r="I121" s="11">
        <f t="shared" si="3"/>
        <v>-0.09</v>
      </c>
      <c r="J121" s="11">
        <f>MEDIAN(Tabell1533[[#This Row],[Intervall övr 1]:[Int max]])</f>
        <v>-0.23699999999999999</v>
      </c>
      <c r="K121" t="s">
        <v>380</v>
      </c>
      <c r="L121" t="s">
        <v>221</v>
      </c>
      <c r="M121">
        <v>2023</v>
      </c>
      <c r="N121" t="s">
        <v>65</v>
      </c>
      <c r="O121" t="s">
        <v>222</v>
      </c>
      <c r="P121" t="s">
        <v>223</v>
      </c>
      <c r="Q121" s="11" t="s">
        <v>224</v>
      </c>
      <c r="R121" t="s">
        <v>225</v>
      </c>
      <c r="S121" s="13" t="s">
        <v>226</v>
      </c>
      <c r="T121" s="18" t="s">
        <v>227</v>
      </c>
      <c r="U121">
        <v>-0.221</v>
      </c>
      <c r="V121">
        <v>-0.253</v>
      </c>
      <c r="BA121">
        <f>+Tabell1533[[#This Row],[Intervall Min]]</f>
        <v>-0.35499999999999998</v>
      </c>
      <c r="BB121">
        <f>+IF(Tabell1533[[#This Row],[Intervall Max]]=Tabell1533[[#This Row],[Intervall Min]],"",Tabell1533[[#This Row],[Intervall Max]])</f>
        <v>-0.09</v>
      </c>
      <c r="BC121" s="18"/>
    </row>
    <row r="122" spans="1:55" x14ac:dyDescent="0.25">
      <c r="A122" t="s">
        <v>379</v>
      </c>
      <c r="B122" t="s">
        <v>230</v>
      </c>
      <c r="C122" t="s">
        <v>74</v>
      </c>
      <c r="D122" t="s">
        <v>75</v>
      </c>
      <c r="E122" t="s">
        <v>60</v>
      </c>
      <c r="F122" t="s">
        <v>90</v>
      </c>
      <c r="G122" s="11">
        <v>-0.17</v>
      </c>
      <c r="H122" s="11">
        <f t="shared" si="2"/>
        <v>-0.17</v>
      </c>
      <c r="I122" s="11">
        <f t="shared" si="3"/>
        <v>-0.17</v>
      </c>
      <c r="J122" s="11">
        <f>MEDIAN(Tabell1533[[#This Row],[Intervall övr 1]:[Int max]])</f>
        <v>-0.17</v>
      </c>
      <c r="K122" t="s">
        <v>380</v>
      </c>
      <c r="L122" t="s">
        <v>186</v>
      </c>
      <c r="M122">
        <v>2013</v>
      </c>
      <c r="N122" t="s">
        <v>65</v>
      </c>
      <c r="O122" t="s">
        <v>187</v>
      </c>
      <c r="P122" t="s">
        <v>67</v>
      </c>
      <c r="Q122" s="11" t="s">
        <v>228</v>
      </c>
      <c r="R122" t="s">
        <v>229</v>
      </c>
      <c r="S122" s="13" t="s">
        <v>188</v>
      </c>
      <c r="T122" s="18" t="s">
        <v>71</v>
      </c>
      <c r="BA122">
        <f>+Tabell1533[[#This Row],[Intervall Min]]</f>
        <v>-0.17</v>
      </c>
      <c r="BB122" t="str">
        <f>+IF(Tabell1533[[#This Row],[Intervall Max]]=Tabell1533[[#This Row],[Intervall Min]],"",Tabell1533[[#This Row],[Intervall Max]])</f>
        <v/>
      </c>
      <c r="BC122" s="18"/>
    </row>
    <row r="123" spans="1:55" x14ac:dyDescent="0.25">
      <c r="A123" t="s">
        <v>379</v>
      </c>
      <c r="B123" t="s">
        <v>230</v>
      </c>
      <c r="C123" t="s">
        <v>74</v>
      </c>
      <c r="D123" t="s">
        <v>59</v>
      </c>
      <c r="E123" t="s">
        <v>60</v>
      </c>
      <c r="F123" t="s">
        <v>90</v>
      </c>
      <c r="G123" s="11">
        <v>-0.4</v>
      </c>
      <c r="H123" s="11">
        <f t="shared" si="2"/>
        <v>-0.4</v>
      </c>
      <c r="I123" s="11">
        <f t="shared" si="3"/>
        <v>-0.4</v>
      </c>
      <c r="J123" s="11">
        <f>MEDIAN(Tabell1533[[#This Row],[Intervall övr 1]:[Int max]])</f>
        <v>-0.4</v>
      </c>
      <c r="K123" t="s">
        <v>380</v>
      </c>
      <c r="L123" t="s">
        <v>186</v>
      </c>
      <c r="M123">
        <v>2013</v>
      </c>
      <c r="N123" t="s">
        <v>65</v>
      </c>
      <c r="O123" t="s">
        <v>187</v>
      </c>
      <c r="P123" t="s">
        <v>67</v>
      </c>
      <c r="Q123" s="11" t="s">
        <v>228</v>
      </c>
      <c r="R123" t="s">
        <v>229</v>
      </c>
      <c r="S123" s="13" t="s">
        <v>188</v>
      </c>
      <c r="T123" s="18" t="s">
        <v>71</v>
      </c>
      <c r="BA123">
        <f>+Tabell1533[[#This Row],[Intervall Min]]</f>
        <v>-0.4</v>
      </c>
      <c r="BB123" t="str">
        <f>+IF(Tabell1533[[#This Row],[Intervall Max]]=Tabell1533[[#This Row],[Intervall Min]],"",Tabell1533[[#This Row],[Intervall Max]])</f>
        <v/>
      </c>
      <c r="BC123" s="18"/>
    </row>
    <row r="124" spans="1:55" x14ac:dyDescent="0.25">
      <c r="A124" t="s">
        <v>379</v>
      </c>
      <c r="B124" t="s">
        <v>142</v>
      </c>
      <c r="C124" t="s">
        <v>99</v>
      </c>
      <c r="D124" t="s">
        <v>75</v>
      </c>
      <c r="E124" t="s">
        <v>60</v>
      </c>
      <c r="F124" t="s">
        <v>90</v>
      </c>
      <c r="G124" s="11">
        <v>0.12</v>
      </c>
      <c r="H124" s="11">
        <f t="shared" si="2"/>
        <v>0.12</v>
      </c>
      <c r="I124" s="11">
        <f t="shared" si="3"/>
        <v>0.12</v>
      </c>
      <c r="J124" s="11">
        <f>MEDIAN(Tabell1533[[#This Row],[Intervall övr 1]:[Int max]])</f>
        <v>0.12</v>
      </c>
      <c r="K124" t="s">
        <v>389</v>
      </c>
      <c r="L124" t="s">
        <v>186</v>
      </c>
      <c r="M124">
        <v>2013</v>
      </c>
      <c r="N124" t="s">
        <v>65</v>
      </c>
      <c r="O124" t="s">
        <v>187</v>
      </c>
      <c r="P124" t="s">
        <v>67</v>
      </c>
      <c r="Q124" s="11" t="s">
        <v>228</v>
      </c>
      <c r="R124" t="s">
        <v>229</v>
      </c>
      <c r="S124" s="13" t="s">
        <v>188</v>
      </c>
      <c r="T124" s="18" t="s">
        <v>71</v>
      </c>
      <c r="BA124">
        <f>+Tabell1533[[#This Row],[Intervall Min]]</f>
        <v>0.12</v>
      </c>
      <c r="BB124" t="str">
        <f>+IF(Tabell1533[[#This Row],[Intervall Max]]=Tabell1533[[#This Row],[Intervall Min]],"",Tabell1533[[#This Row],[Intervall Max]])</f>
        <v/>
      </c>
      <c r="BC124" s="18"/>
    </row>
    <row r="125" spans="1:55" x14ac:dyDescent="0.25">
      <c r="A125" t="s">
        <v>379</v>
      </c>
      <c r="B125" t="s">
        <v>142</v>
      </c>
      <c r="C125" t="s">
        <v>99</v>
      </c>
      <c r="D125" t="s">
        <v>59</v>
      </c>
      <c r="E125" t="s">
        <v>60</v>
      </c>
      <c r="F125" t="s">
        <v>90</v>
      </c>
      <c r="G125" s="11">
        <v>0.4</v>
      </c>
      <c r="H125" s="11">
        <f t="shared" si="2"/>
        <v>0.4</v>
      </c>
      <c r="I125" s="11">
        <f t="shared" si="3"/>
        <v>0.4</v>
      </c>
      <c r="J125" s="11">
        <f>MEDIAN(Tabell1533[[#This Row],[Intervall övr 1]:[Int max]])</f>
        <v>0.4</v>
      </c>
      <c r="K125" t="s">
        <v>231</v>
      </c>
      <c r="L125" t="s">
        <v>186</v>
      </c>
      <c r="M125">
        <v>2013</v>
      </c>
      <c r="N125" t="s">
        <v>65</v>
      </c>
      <c r="O125" t="s">
        <v>187</v>
      </c>
      <c r="P125" t="s">
        <v>67</v>
      </c>
      <c r="Q125" s="11" t="s">
        <v>228</v>
      </c>
      <c r="R125" t="s">
        <v>229</v>
      </c>
      <c r="S125" s="13" t="s">
        <v>188</v>
      </c>
      <c r="T125" s="18" t="s">
        <v>71</v>
      </c>
      <c r="BA125">
        <f>+Tabell1533[[#This Row],[Intervall Min]]</f>
        <v>0.4</v>
      </c>
      <c r="BB125" t="str">
        <f>+IF(Tabell1533[[#This Row],[Intervall Max]]=Tabell1533[[#This Row],[Intervall Min]],"",Tabell1533[[#This Row],[Intervall Max]])</f>
        <v/>
      </c>
      <c r="BC125" s="18"/>
    </row>
    <row r="126" spans="1:55" x14ac:dyDescent="0.25">
      <c r="A126" t="s">
        <v>379</v>
      </c>
      <c r="B126" t="s">
        <v>230</v>
      </c>
      <c r="C126" t="s">
        <v>74</v>
      </c>
      <c r="D126" t="s">
        <v>75</v>
      </c>
      <c r="E126" t="s">
        <v>60</v>
      </c>
      <c r="F126" t="s">
        <v>90</v>
      </c>
      <c r="G126" s="11">
        <v>-0.19400000000000001</v>
      </c>
      <c r="H126" s="11">
        <f t="shared" si="2"/>
        <v>-0.19400000000000001</v>
      </c>
      <c r="I126" s="11">
        <f t="shared" si="3"/>
        <v>-0.19400000000000001</v>
      </c>
      <c r="J126" s="11">
        <f>MEDIAN(Tabell1533[[#This Row],[Intervall övr 1]:[Int max]])</f>
        <v>-0.19400000000000001</v>
      </c>
      <c r="K126" t="s">
        <v>380</v>
      </c>
      <c r="L126" t="s">
        <v>241</v>
      </c>
      <c r="M126">
        <v>2020</v>
      </c>
      <c r="N126" t="s">
        <v>65</v>
      </c>
      <c r="O126" t="s">
        <v>242</v>
      </c>
      <c r="P126" t="s">
        <v>67</v>
      </c>
      <c r="Q126" s="11" t="s">
        <v>243</v>
      </c>
      <c r="R126" t="s">
        <v>244</v>
      </c>
      <c r="S126" s="13" t="s">
        <v>245</v>
      </c>
      <c r="T126" s="18" t="s">
        <v>71</v>
      </c>
      <c r="BA126">
        <f>+Tabell1533[[#This Row],[Intervall Min]]</f>
        <v>-0.19400000000000001</v>
      </c>
      <c r="BB126" t="str">
        <f>+IF(Tabell1533[[#This Row],[Intervall Max]]=Tabell1533[[#This Row],[Intervall Min]],"",Tabell1533[[#This Row],[Intervall Max]])</f>
        <v/>
      </c>
      <c r="BC126" s="18"/>
    </row>
    <row r="127" spans="1:55" x14ac:dyDescent="0.25">
      <c r="A127" t="s">
        <v>379</v>
      </c>
      <c r="B127" t="s">
        <v>230</v>
      </c>
      <c r="C127" t="s">
        <v>74</v>
      </c>
      <c r="D127" t="s">
        <v>59</v>
      </c>
      <c r="E127" t="s">
        <v>60</v>
      </c>
      <c r="F127" t="s">
        <v>90</v>
      </c>
      <c r="G127" s="19" t="s">
        <v>390</v>
      </c>
      <c r="H127" s="11">
        <f t="shared" si="2"/>
        <v>-0.35899999999999999</v>
      </c>
      <c r="I127" s="11">
        <f t="shared" si="3"/>
        <v>-0.35099999999999998</v>
      </c>
      <c r="J127" s="11">
        <f>MEDIAN(Tabell1533[[#This Row],[Intervall övr 1]:[Int max]])</f>
        <v>-0.35499999999999998</v>
      </c>
      <c r="K127" t="s">
        <v>380</v>
      </c>
      <c r="L127" t="s">
        <v>241</v>
      </c>
      <c r="M127">
        <v>2020</v>
      </c>
      <c r="N127" t="s">
        <v>65</v>
      </c>
      <c r="O127" t="s">
        <v>242</v>
      </c>
      <c r="P127" t="s">
        <v>67</v>
      </c>
      <c r="Q127" s="11" t="s">
        <v>243</v>
      </c>
      <c r="R127" t="s">
        <v>244</v>
      </c>
      <c r="S127" s="13" t="s">
        <v>245</v>
      </c>
      <c r="T127" s="18" t="s">
        <v>246</v>
      </c>
      <c r="BA127">
        <f>+Tabell1533[[#This Row],[Intervall Min]]</f>
        <v>-0.35899999999999999</v>
      </c>
      <c r="BB127">
        <f>+IF(Tabell1533[[#This Row],[Intervall Max]]=Tabell1533[[#This Row],[Intervall Min]],"",Tabell1533[[#This Row],[Intervall Max]])</f>
        <v>-0.35099999999999998</v>
      </c>
      <c r="BC127" s="18"/>
    </row>
    <row r="128" spans="1:55" x14ac:dyDescent="0.25">
      <c r="A128" t="s">
        <v>379</v>
      </c>
      <c r="B128" t="s">
        <v>230</v>
      </c>
      <c r="C128" t="s">
        <v>74</v>
      </c>
      <c r="D128" t="s">
        <v>75</v>
      </c>
      <c r="E128" t="s">
        <v>60</v>
      </c>
      <c r="F128" t="s">
        <v>61</v>
      </c>
      <c r="G128" s="11" t="s">
        <v>391</v>
      </c>
      <c r="H128" s="11">
        <f t="shared" si="2"/>
        <v>-0.437</v>
      </c>
      <c r="I128" s="11">
        <f t="shared" si="3"/>
        <v>-0.41599999999999998</v>
      </c>
      <c r="J128" s="11">
        <f>MEDIAN(Tabell1533[[#This Row],[Intervall övr 1]:[Int max]])</f>
        <v>-0.42099999999999999</v>
      </c>
      <c r="K128" t="s">
        <v>380</v>
      </c>
      <c r="L128" t="s">
        <v>283</v>
      </c>
      <c r="M128">
        <v>2014</v>
      </c>
      <c r="N128" t="s">
        <v>65</v>
      </c>
      <c r="O128" t="s">
        <v>284</v>
      </c>
      <c r="P128" t="s">
        <v>285</v>
      </c>
      <c r="Q128" s="11" t="s">
        <v>286</v>
      </c>
      <c r="R128" t="s">
        <v>287</v>
      </c>
      <c r="S128" s="13" t="s">
        <v>392</v>
      </c>
      <c r="T128" s="18" t="s">
        <v>71</v>
      </c>
      <c r="U128">
        <v>-0.42099999999999999</v>
      </c>
      <c r="BA128">
        <f>+Tabell1533[[#This Row],[Intervall Min]]</f>
        <v>-0.437</v>
      </c>
      <c r="BB128">
        <f>+IF(Tabell1533[[#This Row],[Intervall Max]]=Tabell1533[[#This Row],[Intervall Min]],"",Tabell1533[[#This Row],[Intervall Max]])</f>
        <v>-0.41599999999999998</v>
      </c>
      <c r="BC128" s="18"/>
    </row>
    <row r="129" spans="1:55" x14ac:dyDescent="0.25">
      <c r="A129" t="s">
        <v>357</v>
      </c>
      <c r="B129" t="s">
        <v>73</v>
      </c>
      <c r="C129" t="s">
        <v>74</v>
      </c>
      <c r="D129" t="s">
        <v>75</v>
      </c>
      <c r="E129" t="s">
        <v>60</v>
      </c>
      <c r="F129" t="s">
        <v>90</v>
      </c>
      <c r="G129" s="11" t="s">
        <v>393</v>
      </c>
      <c r="H129" s="11">
        <f t="shared" si="2"/>
        <v>-0.56999999999999995</v>
      </c>
      <c r="I129" s="11">
        <f t="shared" si="3"/>
        <v>-0.01</v>
      </c>
      <c r="J129" s="11">
        <f>MEDIAN(Tabell1533[[#This Row],[Intervall övr 1]:[Int max]])</f>
        <v>-0.28999999999999998</v>
      </c>
      <c r="K129" t="s">
        <v>394</v>
      </c>
      <c r="L129" t="s">
        <v>360</v>
      </c>
      <c r="M129">
        <v>2004</v>
      </c>
      <c r="N129" t="s">
        <v>65</v>
      </c>
      <c r="O129" t="s">
        <v>361</v>
      </c>
      <c r="P129" t="s">
        <v>155</v>
      </c>
      <c r="Q129" s="11" t="s">
        <v>362</v>
      </c>
      <c r="R129" t="s">
        <v>82</v>
      </c>
      <c r="S129" s="12" t="s">
        <v>363</v>
      </c>
      <c r="T129" t="s">
        <v>138</v>
      </c>
      <c r="BA129">
        <f>+Tabell1533[[#This Row],[Intervall Min]]</f>
        <v>-0.56999999999999995</v>
      </c>
      <c r="BB129">
        <f>+IF(Tabell1533[[#This Row],[Intervall Max]]=Tabell1533[[#This Row],[Intervall Min]],"",Tabell1533[[#This Row],[Intervall Max]])</f>
        <v>-0.01</v>
      </c>
      <c r="BC129" s="18"/>
    </row>
    <row r="130" spans="1:55" x14ac:dyDescent="0.25">
      <c r="A130" t="s">
        <v>357</v>
      </c>
      <c r="B130" t="s">
        <v>73</v>
      </c>
      <c r="C130" t="s">
        <v>74</v>
      </c>
      <c r="D130" t="s">
        <v>59</v>
      </c>
      <c r="E130" t="s">
        <v>60</v>
      </c>
      <c r="F130" t="s">
        <v>90</v>
      </c>
      <c r="G130" s="11" t="s">
        <v>395</v>
      </c>
      <c r="H130" s="11">
        <f t="shared" si="2"/>
        <v>-1.81</v>
      </c>
      <c r="I130" s="11">
        <f t="shared" si="3"/>
        <v>0</v>
      </c>
      <c r="J130" s="11">
        <f>MEDIAN(Tabell1533[[#This Row],[Intervall övr 1]:[Int max]])</f>
        <v>-0.90500000000000003</v>
      </c>
      <c r="K130" t="s">
        <v>394</v>
      </c>
      <c r="L130" t="s">
        <v>360</v>
      </c>
      <c r="M130">
        <v>2004</v>
      </c>
      <c r="N130" t="s">
        <v>65</v>
      </c>
      <c r="O130" t="s">
        <v>361</v>
      </c>
      <c r="P130" t="s">
        <v>155</v>
      </c>
      <c r="Q130" s="11" t="s">
        <v>362</v>
      </c>
      <c r="R130" t="s">
        <v>82</v>
      </c>
      <c r="S130" s="13" t="s">
        <v>363</v>
      </c>
      <c r="T130" t="s">
        <v>138</v>
      </c>
      <c r="BA130">
        <f>+Tabell1533[[#This Row],[Intervall Min]]</f>
        <v>-1.81</v>
      </c>
      <c r="BB130">
        <f>+IF(Tabell1533[[#This Row],[Intervall Max]]=Tabell1533[[#This Row],[Intervall Min]],"",Tabell1533[[#This Row],[Intervall Max]])</f>
        <v>0</v>
      </c>
      <c r="BC130" s="18"/>
    </row>
    <row r="131" spans="1:55" x14ac:dyDescent="0.25">
      <c r="A131" t="s">
        <v>396</v>
      </c>
      <c r="B131" t="s">
        <v>397</v>
      </c>
      <c r="C131" t="s">
        <v>74</v>
      </c>
      <c r="D131" t="s">
        <v>75</v>
      </c>
      <c r="E131" t="s">
        <v>321</v>
      </c>
      <c r="F131" t="s">
        <v>61</v>
      </c>
      <c r="G131" s="11">
        <v>-0.2</v>
      </c>
      <c r="H131" s="11">
        <f t="shared" si="2"/>
        <v>-0.2</v>
      </c>
      <c r="I131" s="11">
        <f t="shared" si="3"/>
        <v>-0.2</v>
      </c>
      <c r="J131" s="11">
        <f>MEDIAN(Tabell1533[[#This Row],[Intervall övr 1]:[Int max]])</f>
        <v>-0.2</v>
      </c>
      <c r="K131" t="s">
        <v>398</v>
      </c>
      <c r="L131" t="s">
        <v>399</v>
      </c>
      <c r="M131">
        <v>2019</v>
      </c>
      <c r="N131" t="s">
        <v>65</v>
      </c>
      <c r="O131" t="s">
        <v>400</v>
      </c>
      <c r="P131" t="s">
        <v>401</v>
      </c>
      <c r="Q131" s="11" t="s">
        <v>402</v>
      </c>
      <c r="R131" t="s">
        <v>238</v>
      </c>
      <c r="S131" s="12" t="s">
        <v>403</v>
      </c>
      <c r="T131" s="18" t="s">
        <v>71</v>
      </c>
      <c r="BA131">
        <f>+Tabell1533[[#This Row],[Intervall Min]]</f>
        <v>-0.2</v>
      </c>
      <c r="BB131" t="str">
        <f>+IF(Tabell1533[[#This Row],[Intervall Max]]=Tabell1533[[#This Row],[Intervall Min]],"",Tabell1533[[#This Row],[Intervall Max]])</f>
        <v/>
      </c>
      <c r="BC131" s="18"/>
    </row>
    <row r="132" spans="1:55" x14ac:dyDescent="0.25">
      <c r="A132" t="s">
        <v>396</v>
      </c>
      <c r="B132" t="s">
        <v>150</v>
      </c>
      <c r="C132" t="s">
        <v>151</v>
      </c>
      <c r="D132" t="s">
        <v>75</v>
      </c>
      <c r="E132" t="s">
        <v>321</v>
      </c>
      <c r="F132" t="s">
        <v>61</v>
      </c>
      <c r="G132" s="11">
        <v>0.2</v>
      </c>
      <c r="H132" s="11">
        <f t="shared" si="2"/>
        <v>0.2</v>
      </c>
      <c r="I132" s="11">
        <f t="shared" si="3"/>
        <v>0.2</v>
      </c>
      <c r="J132" s="11">
        <f>MEDIAN(Tabell1533[[#This Row],[Intervall övr 1]:[Int max]])</f>
        <v>0.2</v>
      </c>
      <c r="K132" t="s">
        <v>404</v>
      </c>
      <c r="L132" t="s">
        <v>399</v>
      </c>
      <c r="M132">
        <v>2019</v>
      </c>
      <c r="N132" t="s">
        <v>65</v>
      </c>
      <c r="O132" t="s">
        <v>400</v>
      </c>
      <c r="P132" t="s">
        <v>401</v>
      </c>
      <c r="Q132" s="11" t="s">
        <v>402</v>
      </c>
      <c r="R132" t="s">
        <v>238</v>
      </c>
      <c r="S132" s="12" t="s">
        <v>403</v>
      </c>
      <c r="T132" s="18" t="s">
        <v>71</v>
      </c>
      <c r="BA132">
        <f>+Tabell1533[[#This Row],[Intervall Min]]</f>
        <v>0.2</v>
      </c>
      <c r="BB132" t="str">
        <f>+IF(Tabell1533[[#This Row],[Intervall Max]]=Tabell1533[[#This Row],[Intervall Min]],"",Tabell1533[[#This Row],[Intervall Max]])</f>
        <v/>
      </c>
      <c r="BC132" s="18"/>
    </row>
    <row r="133" spans="1:55" x14ac:dyDescent="0.25">
      <c r="A133" t="s">
        <v>405</v>
      </c>
      <c r="B133" t="s">
        <v>406</v>
      </c>
      <c r="C133" t="s">
        <v>74</v>
      </c>
      <c r="D133" t="s">
        <v>59</v>
      </c>
      <c r="E133" t="s">
        <v>60</v>
      </c>
      <c r="F133" t="s">
        <v>90</v>
      </c>
      <c r="G133" s="11">
        <v>-2.25</v>
      </c>
      <c r="H133" s="11">
        <f t="shared" si="2"/>
        <v>-2.25</v>
      </c>
      <c r="I133" s="11">
        <f t="shared" si="3"/>
        <v>-2.25</v>
      </c>
      <c r="J133" s="11">
        <f>MEDIAN(Tabell1533[[#This Row],[Intervall övr 1]:[Int max]])</f>
        <v>-2.25</v>
      </c>
      <c r="K133" t="s">
        <v>407</v>
      </c>
      <c r="L133" t="s">
        <v>408</v>
      </c>
      <c r="M133">
        <v>2018</v>
      </c>
      <c r="N133" t="s">
        <v>409</v>
      </c>
      <c r="O133" t="s">
        <v>410</v>
      </c>
      <c r="P133" t="s">
        <v>67</v>
      </c>
      <c r="Q133" s="11" t="s">
        <v>81</v>
      </c>
      <c r="R133" t="s">
        <v>411</v>
      </c>
      <c r="S133" s="13" t="s">
        <v>412</v>
      </c>
      <c r="T133" s="18" t="s">
        <v>71</v>
      </c>
      <c r="BA133">
        <f>+Tabell1533[[#This Row],[Intervall Min]]</f>
        <v>-2.25</v>
      </c>
      <c r="BB133" t="str">
        <f>+IF(Tabell1533[[#This Row],[Intervall Max]]=Tabell1533[[#This Row],[Intervall Min]],"",Tabell1533[[#This Row],[Intervall Max]])</f>
        <v/>
      </c>
      <c r="BC133" s="18"/>
    </row>
    <row r="134" spans="1:55" ht="17.25" customHeight="1" x14ac:dyDescent="0.25">
      <c r="A134" t="s">
        <v>413</v>
      </c>
      <c r="B134" t="s">
        <v>414</v>
      </c>
      <c r="C134" t="s">
        <v>74</v>
      </c>
      <c r="D134" t="s">
        <v>59</v>
      </c>
      <c r="E134" t="s">
        <v>60</v>
      </c>
      <c r="F134" t="s">
        <v>90</v>
      </c>
      <c r="G134" s="11">
        <v>-0.4</v>
      </c>
      <c r="H134" s="11">
        <f t="shared" si="2"/>
        <v>-0.4</v>
      </c>
      <c r="I134" s="11">
        <f t="shared" si="3"/>
        <v>-0.4</v>
      </c>
      <c r="J134" s="11">
        <f>MEDIAN(Tabell1533[[#This Row],[Intervall övr 1]:[Int max]])</f>
        <v>-0.4</v>
      </c>
      <c r="K134" t="s">
        <v>415</v>
      </c>
      <c r="L134" t="s">
        <v>408</v>
      </c>
      <c r="M134">
        <v>2018</v>
      </c>
      <c r="N134" t="s">
        <v>409</v>
      </c>
      <c r="O134" t="s">
        <v>410</v>
      </c>
      <c r="P134" t="s">
        <v>67</v>
      </c>
      <c r="Q134" s="11" t="s">
        <v>81</v>
      </c>
      <c r="R134" s="25" t="s">
        <v>411</v>
      </c>
      <c r="S134" s="13" t="s">
        <v>412</v>
      </c>
      <c r="T134" s="18" t="s">
        <v>71</v>
      </c>
      <c r="BA134">
        <f>+Tabell1533[[#This Row],[Intervall Min]]</f>
        <v>-0.4</v>
      </c>
      <c r="BB134" t="str">
        <f>+IF(Tabell1533[[#This Row],[Intervall Max]]=Tabell1533[[#This Row],[Intervall Min]],"",Tabell1533[[#This Row],[Intervall Max]])</f>
        <v/>
      </c>
      <c r="BC134" s="18"/>
    </row>
    <row r="135" spans="1:55" x14ac:dyDescent="0.25">
      <c r="A135" t="s">
        <v>413</v>
      </c>
      <c r="B135" t="s">
        <v>416</v>
      </c>
      <c r="C135" t="s">
        <v>99</v>
      </c>
      <c r="D135" t="s">
        <v>59</v>
      </c>
      <c r="E135" t="s">
        <v>60</v>
      </c>
      <c r="F135" t="s">
        <v>90</v>
      </c>
      <c r="G135" s="11">
        <v>0.4</v>
      </c>
      <c r="H135" s="11">
        <f t="shared" si="2"/>
        <v>0.4</v>
      </c>
      <c r="I135" s="11">
        <f t="shared" si="3"/>
        <v>0.4</v>
      </c>
      <c r="J135" s="11">
        <f>MEDIAN(Tabell1533[[#This Row],[Intervall övr 1]:[Int max]])</f>
        <v>0.4</v>
      </c>
      <c r="K135" t="s">
        <v>417</v>
      </c>
      <c r="L135" t="s">
        <v>408</v>
      </c>
      <c r="M135">
        <v>2018</v>
      </c>
      <c r="N135" t="s">
        <v>409</v>
      </c>
      <c r="O135" t="s">
        <v>410</v>
      </c>
      <c r="P135" t="s">
        <v>67</v>
      </c>
      <c r="Q135" s="11" t="s">
        <v>81</v>
      </c>
      <c r="R135" t="s">
        <v>411</v>
      </c>
      <c r="S135" s="13" t="s">
        <v>412</v>
      </c>
      <c r="T135" s="18" t="s">
        <v>71</v>
      </c>
      <c r="BA135">
        <f>+Tabell1533[[#This Row],[Intervall Min]]</f>
        <v>0.4</v>
      </c>
      <c r="BB135" t="str">
        <f>+IF(Tabell1533[[#This Row],[Intervall Max]]=Tabell1533[[#This Row],[Intervall Min]],"",Tabell1533[[#This Row],[Intervall Max]])</f>
        <v/>
      </c>
      <c r="BC135" s="18"/>
    </row>
    <row r="136" spans="1:55" x14ac:dyDescent="0.25">
      <c r="A136" t="s">
        <v>413</v>
      </c>
      <c r="B136" t="s">
        <v>418</v>
      </c>
      <c r="C136" t="s">
        <v>99</v>
      </c>
      <c r="D136" t="s">
        <v>59</v>
      </c>
      <c r="E136" t="s">
        <v>60</v>
      </c>
      <c r="F136" t="s">
        <v>90</v>
      </c>
      <c r="G136" s="11">
        <v>0.59</v>
      </c>
      <c r="H136" s="11">
        <f t="shared" si="2"/>
        <v>0.59</v>
      </c>
      <c r="I136" s="11">
        <f t="shared" si="3"/>
        <v>0.59</v>
      </c>
      <c r="J136" s="11">
        <f>MEDIAN(Tabell1533[[#This Row],[Intervall övr 1]:[Int max]])</f>
        <v>0.59</v>
      </c>
      <c r="K136" t="s">
        <v>419</v>
      </c>
      <c r="L136" t="s">
        <v>408</v>
      </c>
      <c r="M136">
        <v>2018</v>
      </c>
      <c r="N136" t="s">
        <v>409</v>
      </c>
      <c r="O136" t="s">
        <v>410</v>
      </c>
      <c r="P136" t="s">
        <v>67</v>
      </c>
      <c r="Q136" s="11" t="s">
        <v>81</v>
      </c>
      <c r="R136" t="s">
        <v>411</v>
      </c>
      <c r="S136" s="13" t="s">
        <v>412</v>
      </c>
      <c r="T136" s="18" t="s">
        <v>71</v>
      </c>
      <c r="BA136">
        <f>+Tabell1533[[#This Row],[Intervall Min]]</f>
        <v>0.59</v>
      </c>
      <c r="BB136" t="str">
        <f>+IF(Tabell1533[[#This Row],[Intervall Max]]=Tabell1533[[#This Row],[Intervall Min]],"",Tabell1533[[#This Row],[Intervall Max]])</f>
        <v/>
      </c>
      <c r="BC136" s="18"/>
    </row>
    <row r="137" spans="1:55" x14ac:dyDescent="0.25">
      <c r="A137" t="s">
        <v>420</v>
      </c>
      <c r="B137" t="s">
        <v>421</v>
      </c>
      <c r="C137" t="s">
        <v>74</v>
      </c>
      <c r="D137" t="s">
        <v>59</v>
      </c>
      <c r="E137" t="s">
        <v>60</v>
      </c>
      <c r="F137" t="s">
        <v>90</v>
      </c>
      <c r="G137" s="11">
        <v>-0.61</v>
      </c>
      <c r="H137" s="11">
        <f t="shared" si="2"/>
        <v>-0.61</v>
      </c>
      <c r="I137" s="11">
        <f t="shared" si="3"/>
        <v>-0.61</v>
      </c>
      <c r="J137" s="11">
        <f>MEDIAN(Tabell1533[[#This Row],[Intervall övr 1]:[Int max]])</f>
        <v>-0.61</v>
      </c>
      <c r="K137" t="s">
        <v>422</v>
      </c>
      <c r="L137" t="s">
        <v>408</v>
      </c>
      <c r="M137">
        <v>2018</v>
      </c>
      <c r="N137" t="s">
        <v>409</v>
      </c>
      <c r="O137" t="s">
        <v>410</v>
      </c>
      <c r="P137" t="s">
        <v>67</v>
      </c>
      <c r="Q137" s="11" t="s">
        <v>81</v>
      </c>
      <c r="R137" t="s">
        <v>411</v>
      </c>
      <c r="S137" s="13" t="s">
        <v>412</v>
      </c>
      <c r="T137" s="18" t="s">
        <v>71</v>
      </c>
      <c r="BA137">
        <f>+Tabell1533[[#This Row],[Intervall Min]]</f>
        <v>-0.61</v>
      </c>
      <c r="BB137" t="str">
        <f>+IF(Tabell1533[[#This Row],[Intervall Max]]=Tabell1533[[#This Row],[Intervall Min]],"",Tabell1533[[#This Row],[Intervall Max]])</f>
        <v/>
      </c>
      <c r="BC137" s="18"/>
    </row>
    <row r="138" spans="1:55" x14ac:dyDescent="0.25">
      <c r="A138" t="s">
        <v>420</v>
      </c>
      <c r="B138" t="s">
        <v>414</v>
      </c>
      <c r="C138" t="s">
        <v>99</v>
      </c>
      <c r="D138" t="s">
        <v>59</v>
      </c>
      <c r="E138" t="s">
        <v>60</v>
      </c>
      <c r="F138" t="s">
        <v>90</v>
      </c>
      <c r="G138" s="11">
        <v>0.06</v>
      </c>
      <c r="H138" s="11">
        <f t="shared" si="2"/>
        <v>0.06</v>
      </c>
      <c r="I138" s="11">
        <f t="shared" si="3"/>
        <v>0.06</v>
      </c>
      <c r="J138" s="11">
        <f>MEDIAN(Tabell1533[[#This Row],[Intervall övr 1]:[Int max]])</f>
        <v>0.06</v>
      </c>
      <c r="K138" t="s">
        <v>423</v>
      </c>
      <c r="L138" t="s">
        <v>408</v>
      </c>
      <c r="M138">
        <v>2018</v>
      </c>
      <c r="N138" t="s">
        <v>409</v>
      </c>
      <c r="O138" t="s">
        <v>410</v>
      </c>
      <c r="P138" t="s">
        <v>67</v>
      </c>
      <c r="Q138" s="11" t="s">
        <v>81</v>
      </c>
      <c r="R138" t="s">
        <v>411</v>
      </c>
      <c r="S138" s="13" t="s">
        <v>412</v>
      </c>
      <c r="T138" s="18" t="s">
        <v>71</v>
      </c>
      <c r="BA138">
        <f>+Tabell1533[[#This Row],[Intervall Min]]</f>
        <v>0.06</v>
      </c>
      <c r="BB138" t="str">
        <f>+IF(Tabell1533[[#This Row],[Intervall Max]]=Tabell1533[[#This Row],[Intervall Min]],"",Tabell1533[[#This Row],[Intervall Max]])</f>
        <v/>
      </c>
      <c r="BC138" s="18"/>
    </row>
    <row r="139" spans="1:55" x14ac:dyDescent="0.25">
      <c r="A139" t="s">
        <v>420</v>
      </c>
      <c r="B139" t="s">
        <v>418</v>
      </c>
      <c r="C139" t="s">
        <v>99</v>
      </c>
      <c r="D139" t="s">
        <v>59</v>
      </c>
      <c r="E139" t="s">
        <v>60</v>
      </c>
      <c r="F139" t="s">
        <v>90</v>
      </c>
      <c r="G139" s="11">
        <v>0.16</v>
      </c>
      <c r="H139" s="11">
        <f t="shared" si="2"/>
        <v>0.16</v>
      </c>
      <c r="I139" s="11">
        <f t="shared" si="3"/>
        <v>0.16</v>
      </c>
      <c r="J139" s="11">
        <f>MEDIAN(Tabell1533[[#This Row],[Intervall övr 1]:[Int max]])</f>
        <v>0.16</v>
      </c>
      <c r="K139" t="s">
        <v>424</v>
      </c>
      <c r="L139" t="s">
        <v>408</v>
      </c>
      <c r="M139">
        <v>2018</v>
      </c>
      <c r="N139" t="s">
        <v>409</v>
      </c>
      <c r="O139" t="s">
        <v>410</v>
      </c>
      <c r="P139" t="s">
        <v>67</v>
      </c>
      <c r="Q139" s="11" t="s">
        <v>81</v>
      </c>
      <c r="R139" t="s">
        <v>411</v>
      </c>
      <c r="S139" s="13" t="s">
        <v>412</v>
      </c>
      <c r="T139" s="18" t="s">
        <v>71</v>
      </c>
      <c r="BA139">
        <f>+Tabell1533[[#This Row],[Intervall Min]]</f>
        <v>0.16</v>
      </c>
      <c r="BB139" t="str">
        <f>+IF(Tabell1533[[#This Row],[Intervall Max]]=Tabell1533[[#This Row],[Intervall Min]],"",Tabell1533[[#This Row],[Intervall Max]])</f>
        <v/>
      </c>
      <c r="BC139" s="18"/>
    </row>
    <row r="140" spans="1:55" x14ac:dyDescent="0.25">
      <c r="A140" t="s">
        <v>425</v>
      </c>
      <c r="B140" t="s">
        <v>418</v>
      </c>
      <c r="C140" t="s">
        <v>74</v>
      </c>
      <c r="D140" t="s">
        <v>59</v>
      </c>
      <c r="E140" t="s">
        <v>60</v>
      </c>
      <c r="F140" t="s">
        <v>90</v>
      </c>
      <c r="G140" s="11">
        <v>-0.74</v>
      </c>
      <c r="H140" s="11">
        <f t="shared" si="2"/>
        <v>-0.74</v>
      </c>
      <c r="I140" s="11">
        <f t="shared" si="3"/>
        <v>-0.74</v>
      </c>
      <c r="J140" s="11">
        <f>MEDIAN(Tabell1533[[#This Row],[Intervall övr 1]:[Int max]])</f>
        <v>-0.74</v>
      </c>
      <c r="K140" t="s">
        <v>426</v>
      </c>
      <c r="L140" t="s">
        <v>408</v>
      </c>
      <c r="M140">
        <v>2018</v>
      </c>
      <c r="N140" t="s">
        <v>409</v>
      </c>
      <c r="O140" t="s">
        <v>410</v>
      </c>
      <c r="P140" t="s">
        <v>67</v>
      </c>
      <c r="Q140" s="11" t="s">
        <v>81</v>
      </c>
      <c r="R140" t="s">
        <v>411</v>
      </c>
      <c r="S140" s="13" t="s">
        <v>412</v>
      </c>
      <c r="T140" s="18" t="s">
        <v>71</v>
      </c>
      <c r="BA140">
        <f>+Tabell1533[[#This Row],[Intervall Min]]</f>
        <v>-0.74</v>
      </c>
      <c r="BB140" t="str">
        <f>+IF(Tabell1533[[#This Row],[Intervall Max]]=Tabell1533[[#This Row],[Intervall Min]],"",Tabell1533[[#This Row],[Intervall Max]])</f>
        <v/>
      </c>
      <c r="BC140" s="18"/>
    </row>
    <row r="141" spans="1:55" x14ac:dyDescent="0.25">
      <c r="A141" t="s">
        <v>425</v>
      </c>
      <c r="B141" t="s">
        <v>414</v>
      </c>
      <c r="C141" t="s">
        <v>99</v>
      </c>
      <c r="D141" t="s">
        <v>59</v>
      </c>
      <c r="E141" t="s">
        <v>60</v>
      </c>
      <c r="F141" t="s">
        <v>90</v>
      </c>
      <c r="G141" s="11">
        <v>0.11</v>
      </c>
      <c r="H141" s="11">
        <f t="shared" si="2"/>
        <v>0.11</v>
      </c>
      <c r="I141" s="11">
        <f t="shared" si="3"/>
        <v>0.11</v>
      </c>
      <c r="J141" s="11">
        <f>MEDIAN(Tabell1533[[#This Row],[Intervall övr 1]:[Int max]])</f>
        <v>0.11</v>
      </c>
      <c r="K141" t="s">
        <v>427</v>
      </c>
      <c r="L141" t="s">
        <v>408</v>
      </c>
      <c r="M141">
        <v>2018</v>
      </c>
      <c r="N141" t="s">
        <v>409</v>
      </c>
      <c r="O141" t="s">
        <v>410</v>
      </c>
      <c r="P141" t="s">
        <v>67</v>
      </c>
      <c r="Q141" s="11" t="s">
        <v>81</v>
      </c>
      <c r="R141" t="s">
        <v>411</v>
      </c>
      <c r="S141" s="13" t="s">
        <v>412</v>
      </c>
      <c r="T141" s="18" t="s">
        <v>71</v>
      </c>
      <c r="BA141">
        <f>+Tabell1533[[#This Row],[Intervall Min]]</f>
        <v>0.11</v>
      </c>
      <c r="BB141" t="str">
        <f>+IF(Tabell1533[[#This Row],[Intervall Max]]=Tabell1533[[#This Row],[Intervall Min]],"",Tabell1533[[#This Row],[Intervall Max]])</f>
        <v/>
      </c>
      <c r="BC141" s="18"/>
    </row>
    <row r="142" spans="1:55" x14ac:dyDescent="0.25">
      <c r="A142" t="s">
        <v>425</v>
      </c>
      <c r="B142" t="s">
        <v>416</v>
      </c>
      <c r="C142" t="s">
        <v>99</v>
      </c>
      <c r="D142" t="s">
        <v>59</v>
      </c>
      <c r="E142" t="s">
        <v>60</v>
      </c>
      <c r="F142" t="s">
        <v>90</v>
      </c>
      <c r="G142" s="11">
        <v>0.24</v>
      </c>
      <c r="H142" s="11">
        <f t="shared" si="2"/>
        <v>0.24</v>
      </c>
      <c r="I142" s="11">
        <f t="shared" si="3"/>
        <v>0.24</v>
      </c>
      <c r="J142" s="11">
        <f>MEDIAN(Tabell1533[[#This Row],[Intervall övr 1]:[Int max]])</f>
        <v>0.24</v>
      </c>
      <c r="K142" t="s">
        <v>428</v>
      </c>
      <c r="L142" t="s">
        <v>408</v>
      </c>
      <c r="M142">
        <v>2018</v>
      </c>
      <c r="N142" t="s">
        <v>409</v>
      </c>
      <c r="O142" t="s">
        <v>410</v>
      </c>
      <c r="P142" t="s">
        <v>67</v>
      </c>
      <c r="Q142" s="11" t="s">
        <v>81</v>
      </c>
      <c r="R142" t="s">
        <v>411</v>
      </c>
      <c r="S142" s="13" t="s">
        <v>412</v>
      </c>
      <c r="T142" s="18" t="s">
        <v>71</v>
      </c>
      <c r="BA142">
        <f>+Tabell1533[[#This Row],[Intervall Min]]</f>
        <v>0.24</v>
      </c>
      <c r="BB142" t="str">
        <f>+IF(Tabell1533[[#This Row],[Intervall Max]]=Tabell1533[[#This Row],[Intervall Min]],"",Tabell1533[[#This Row],[Intervall Max]])</f>
        <v/>
      </c>
      <c r="BC142" s="18"/>
    </row>
    <row r="143" spans="1:55" x14ac:dyDescent="0.25">
      <c r="A143" t="s">
        <v>429</v>
      </c>
      <c r="B143" t="s">
        <v>430</v>
      </c>
      <c r="C143" t="s">
        <v>74</v>
      </c>
      <c r="D143" t="s">
        <v>59</v>
      </c>
      <c r="E143" t="s">
        <v>321</v>
      </c>
      <c r="F143" t="s">
        <v>61</v>
      </c>
      <c r="G143" s="11" t="s">
        <v>431</v>
      </c>
      <c r="H143" s="11">
        <f t="shared" si="2"/>
        <v>-0.14699999999999999</v>
      </c>
      <c r="I143" s="11">
        <f t="shared" si="3"/>
        <v>-0.14599999999999999</v>
      </c>
      <c r="J143" s="11">
        <f>MEDIAN(Tabell1533[[#This Row],[Intervall övr 1]:[Int max]])</f>
        <v>-0.14649999999999999</v>
      </c>
      <c r="K143" t="s">
        <v>432</v>
      </c>
      <c r="L143" t="s">
        <v>433</v>
      </c>
      <c r="M143">
        <v>2018</v>
      </c>
      <c r="N143" t="s">
        <v>65</v>
      </c>
      <c r="O143" t="s">
        <v>434</v>
      </c>
      <c r="P143" t="s">
        <v>435</v>
      </c>
      <c r="Q143" s="11" t="s">
        <v>436</v>
      </c>
      <c r="R143" t="s">
        <v>69</v>
      </c>
      <c r="S143" s="12" t="s">
        <v>437</v>
      </c>
      <c r="T143" t="s">
        <v>438</v>
      </c>
      <c r="BA143">
        <f>+Tabell1533[[#This Row],[Intervall Min]]</f>
        <v>-0.14699999999999999</v>
      </c>
      <c r="BB143">
        <f>+IF(Tabell1533[[#This Row],[Intervall Max]]=Tabell1533[[#This Row],[Intervall Min]],"",Tabell1533[[#This Row],[Intervall Max]])</f>
        <v>-0.14599999999999999</v>
      </c>
      <c r="BC143" s="18"/>
    </row>
    <row r="144" spans="1:55" x14ac:dyDescent="0.25">
      <c r="A144" t="s">
        <v>429</v>
      </c>
      <c r="B144" t="s">
        <v>150</v>
      </c>
      <c r="C144" t="s">
        <v>151</v>
      </c>
      <c r="D144" t="s">
        <v>59</v>
      </c>
      <c r="E144" t="s">
        <v>321</v>
      </c>
      <c r="F144" t="s">
        <v>61</v>
      </c>
      <c r="G144" s="11" t="s">
        <v>439</v>
      </c>
      <c r="H144" s="11">
        <f t="shared" si="2"/>
        <v>0.51500000000000001</v>
      </c>
      <c r="I144" s="11">
        <f t="shared" si="3"/>
        <v>0.51600000000000001</v>
      </c>
      <c r="J144" s="11">
        <f>MEDIAN(Tabell1533[[#This Row],[Intervall övr 1]:[Int max]])</f>
        <v>0.51550000000000007</v>
      </c>
      <c r="K144" t="s">
        <v>440</v>
      </c>
      <c r="L144" t="s">
        <v>433</v>
      </c>
      <c r="M144">
        <v>2018</v>
      </c>
      <c r="N144" t="s">
        <v>65</v>
      </c>
      <c r="O144" t="s">
        <v>434</v>
      </c>
      <c r="P144" t="s">
        <v>435</v>
      </c>
      <c r="Q144" s="11" t="s">
        <v>436</v>
      </c>
      <c r="R144" t="s">
        <v>69</v>
      </c>
      <c r="S144" s="12" t="s">
        <v>437</v>
      </c>
      <c r="T144" t="s">
        <v>438</v>
      </c>
      <c r="BA144">
        <f>+Tabell1533[[#This Row],[Intervall Min]]</f>
        <v>0.51500000000000001</v>
      </c>
      <c r="BB144">
        <f>+IF(Tabell1533[[#This Row],[Intervall Max]]=Tabell1533[[#This Row],[Intervall Min]],"",Tabell1533[[#This Row],[Intervall Max]])</f>
        <v>0.51600000000000001</v>
      </c>
      <c r="BC144" s="18"/>
    </row>
    <row r="145" spans="1:55" x14ac:dyDescent="0.25">
      <c r="A145" t="s">
        <v>429</v>
      </c>
      <c r="B145" t="s">
        <v>430</v>
      </c>
      <c r="C145" t="s">
        <v>74</v>
      </c>
      <c r="D145" t="s">
        <v>75</v>
      </c>
      <c r="E145" t="s">
        <v>321</v>
      </c>
      <c r="F145" t="s">
        <v>61</v>
      </c>
      <c r="G145" s="11">
        <v>-0.13</v>
      </c>
      <c r="H145" s="11">
        <f t="shared" ref="H145:H208" si="8">_xlfn.NUMBERVALUE(IF(ISTEXT(G145),_xlfn.TEXTBEFORE(G145," "),G145))</f>
        <v>-0.13</v>
      </c>
      <c r="I145" s="11">
        <f t="shared" ref="I145:I208" si="9">_xlfn.NUMBERVALUE(IF(ISTEXT(G145),_xlfn.TEXTAFTER(G145,"till "),G145))</f>
        <v>-0.13</v>
      </c>
      <c r="J145" s="11">
        <f>MEDIAN(Tabell1533[[#This Row],[Intervall övr 1]:[Int max]])</f>
        <v>-0.13</v>
      </c>
      <c r="K145" t="s">
        <v>441</v>
      </c>
      <c r="L145" t="s">
        <v>442</v>
      </c>
      <c r="M145">
        <v>2016</v>
      </c>
      <c r="N145" t="s">
        <v>65</v>
      </c>
      <c r="O145" t="s">
        <v>443</v>
      </c>
      <c r="P145" t="s">
        <v>155</v>
      </c>
      <c r="Q145" s="11" t="s">
        <v>444</v>
      </c>
      <c r="R145" t="s">
        <v>69</v>
      </c>
      <c r="S145" s="13" t="s">
        <v>445</v>
      </c>
      <c r="T145" t="s">
        <v>356</v>
      </c>
      <c r="BA145">
        <f>+Tabell1533[[#This Row],[Intervall Min]]</f>
        <v>-0.13</v>
      </c>
      <c r="BB145" t="str">
        <f>+IF(Tabell1533[[#This Row],[Intervall Max]]=Tabell1533[[#This Row],[Intervall Min]],"",Tabell1533[[#This Row],[Intervall Max]])</f>
        <v/>
      </c>
      <c r="BC145" s="18"/>
    </row>
    <row r="146" spans="1:55" x14ac:dyDescent="0.25">
      <c r="A146" t="s">
        <v>429</v>
      </c>
      <c r="B146" t="s">
        <v>430</v>
      </c>
      <c r="C146" t="s">
        <v>74</v>
      </c>
      <c r="D146" t="s">
        <v>59</v>
      </c>
      <c r="E146" t="s">
        <v>321</v>
      </c>
      <c r="F146" t="s">
        <v>61</v>
      </c>
      <c r="G146" s="11" t="s">
        <v>446</v>
      </c>
      <c r="H146" s="11">
        <f t="shared" si="8"/>
        <v>-1.44</v>
      </c>
      <c r="I146" s="11">
        <f t="shared" si="9"/>
        <v>-0.64</v>
      </c>
      <c r="J146" s="11">
        <f>MEDIAN(Tabell1533[[#This Row],[Intervall övr 1]:[Int max]])</f>
        <v>-1.2450000000000001</v>
      </c>
      <c r="K146" t="s">
        <v>441</v>
      </c>
      <c r="L146" t="s">
        <v>442</v>
      </c>
      <c r="M146">
        <v>2016</v>
      </c>
      <c r="N146" t="s">
        <v>65</v>
      </c>
      <c r="O146" t="s">
        <v>443</v>
      </c>
      <c r="P146" t="s">
        <v>155</v>
      </c>
      <c r="Q146" s="11" t="s">
        <v>444</v>
      </c>
      <c r="R146" t="s">
        <v>69</v>
      </c>
      <c r="S146" s="13" t="s">
        <v>445</v>
      </c>
      <c r="T146" t="s">
        <v>356</v>
      </c>
      <c r="U146">
        <v>-1.43</v>
      </c>
      <c r="V146">
        <v>-0.9</v>
      </c>
      <c r="W146">
        <v>-1.36</v>
      </c>
      <c r="X146">
        <v>-1.1299999999999999</v>
      </c>
      <c r="BA146">
        <f>+Tabell1533[[#This Row],[Intervall Min]]</f>
        <v>-1.44</v>
      </c>
      <c r="BB146">
        <f>+IF(Tabell1533[[#This Row],[Intervall Max]]=Tabell1533[[#This Row],[Intervall Min]],"",Tabell1533[[#This Row],[Intervall Max]])</f>
        <v>-0.64</v>
      </c>
      <c r="BC146" s="18"/>
    </row>
    <row r="147" spans="1:55" x14ac:dyDescent="0.25">
      <c r="A147" t="s">
        <v>429</v>
      </c>
      <c r="B147" t="s">
        <v>150</v>
      </c>
      <c r="C147" t="s">
        <v>151</v>
      </c>
      <c r="D147" t="s">
        <v>75</v>
      </c>
      <c r="E147" t="s">
        <v>321</v>
      </c>
      <c r="F147" t="s">
        <v>61</v>
      </c>
      <c r="G147" s="11">
        <v>0.57999999999999996</v>
      </c>
      <c r="H147" s="11">
        <f t="shared" si="8"/>
        <v>0.57999999999999996</v>
      </c>
      <c r="I147" s="11">
        <f t="shared" si="9"/>
        <v>0.57999999999999996</v>
      </c>
      <c r="J147" s="11">
        <f>MEDIAN(Tabell1533[[#This Row],[Intervall övr 1]:[Int max]])</f>
        <v>0.57999999999999996</v>
      </c>
      <c r="K147" t="s">
        <v>440</v>
      </c>
      <c r="L147" t="s">
        <v>442</v>
      </c>
      <c r="M147">
        <v>2016</v>
      </c>
      <c r="N147" t="s">
        <v>65</v>
      </c>
      <c r="O147" t="s">
        <v>443</v>
      </c>
      <c r="P147" t="s">
        <v>155</v>
      </c>
      <c r="Q147" s="11" t="s">
        <v>444</v>
      </c>
      <c r="R147" t="s">
        <v>69</v>
      </c>
      <c r="S147" s="13" t="s">
        <v>445</v>
      </c>
      <c r="T147" t="s">
        <v>356</v>
      </c>
      <c r="BA147">
        <f>+Tabell1533[[#This Row],[Intervall Min]]</f>
        <v>0.57999999999999996</v>
      </c>
      <c r="BB147" t="str">
        <f>+IF(Tabell1533[[#This Row],[Intervall Max]]=Tabell1533[[#This Row],[Intervall Min]],"",Tabell1533[[#This Row],[Intervall Max]])</f>
        <v/>
      </c>
      <c r="BC147" s="18"/>
    </row>
    <row r="148" spans="1:55" x14ac:dyDescent="0.25">
      <c r="A148" t="s">
        <v>429</v>
      </c>
      <c r="B148" t="s">
        <v>150</v>
      </c>
      <c r="C148" t="s">
        <v>151</v>
      </c>
      <c r="D148" t="s">
        <v>59</v>
      </c>
      <c r="E148" t="s">
        <v>321</v>
      </c>
      <c r="F148" t="s">
        <v>61</v>
      </c>
      <c r="G148" s="11" t="s">
        <v>447</v>
      </c>
      <c r="H148" s="11">
        <f t="shared" si="8"/>
        <v>1.32</v>
      </c>
      <c r="I148" s="11">
        <f t="shared" si="9"/>
        <v>2.94</v>
      </c>
      <c r="J148" s="11">
        <f>MEDIAN(Tabell1533[[#This Row],[Intervall övr 1]:[Int max]])</f>
        <v>2.1</v>
      </c>
      <c r="K148" t="s">
        <v>440</v>
      </c>
      <c r="L148" t="s">
        <v>442</v>
      </c>
      <c r="M148">
        <v>2016</v>
      </c>
      <c r="N148" t="s">
        <v>65</v>
      </c>
      <c r="O148" t="s">
        <v>443</v>
      </c>
      <c r="P148" t="s">
        <v>155</v>
      </c>
      <c r="Q148" s="11" t="s">
        <v>444</v>
      </c>
      <c r="R148" t="s">
        <v>69</v>
      </c>
      <c r="S148" s="13" t="s">
        <v>445</v>
      </c>
      <c r="T148" t="s">
        <v>356</v>
      </c>
      <c r="U148">
        <v>1.35</v>
      </c>
      <c r="V148">
        <v>2.62</v>
      </c>
      <c r="W148">
        <v>2.1</v>
      </c>
      <c r="BA148">
        <f>+Tabell1533[[#This Row],[Intervall Min]]</f>
        <v>1.32</v>
      </c>
      <c r="BB148">
        <f>+IF(Tabell1533[[#This Row],[Intervall Max]]=Tabell1533[[#This Row],[Intervall Min]],"",Tabell1533[[#This Row],[Intervall Max]])</f>
        <v>2.94</v>
      </c>
      <c r="BC148" s="18"/>
    </row>
    <row r="149" spans="1:55" x14ac:dyDescent="0.25">
      <c r="A149" t="s">
        <v>429</v>
      </c>
      <c r="B149" t="s">
        <v>430</v>
      </c>
      <c r="C149" t="s">
        <v>74</v>
      </c>
      <c r="D149" t="s">
        <v>75</v>
      </c>
      <c r="E149" t="s">
        <v>448</v>
      </c>
      <c r="F149" t="s">
        <v>132</v>
      </c>
      <c r="G149" s="11">
        <v>-0.37</v>
      </c>
      <c r="H149" s="11">
        <f t="shared" si="8"/>
        <v>-0.37</v>
      </c>
      <c r="I149" s="11">
        <f t="shared" si="9"/>
        <v>-0.37</v>
      </c>
      <c r="J149" s="11">
        <f>MEDIAN(Tabell1533[[#This Row],[Intervall övr 1]:[Int max]])</f>
        <v>-0.37</v>
      </c>
      <c r="K149" t="s">
        <v>441</v>
      </c>
      <c r="L149" t="s">
        <v>442</v>
      </c>
      <c r="M149">
        <v>2016</v>
      </c>
      <c r="N149" t="s">
        <v>65</v>
      </c>
      <c r="O149" t="s">
        <v>443</v>
      </c>
      <c r="P149" t="s">
        <v>155</v>
      </c>
      <c r="Q149" s="11" t="s">
        <v>444</v>
      </c>
      <c r="R149" t="s">
        <v>69</v>
      </c>
      <c r="S149" s="13" t="s">
        <v>445</v>
      </c>
      <c r="T149" t="s">
        <v>138</v>
      </c>
      <c r="BA149">
        <f>+Tabell1533[[#This Row],[Intervall Min]]</f>
        <v>-0.37</v>
      </c>
      <c r="BB149" t="str">
        <f>+IF(Tabell1533[[#This Row],[Intervall Max]]=Tabell1533[[#This Row],[Intervall Min]],"",Tabell1533[[#This Row],[Intervall Max]])</f>
        <v/>
      </c>
      <c r="BC149" s="18"/>
    </row>
    <row r="150" spans="1:55" x14ac:dyDescent="0.25">
      <c r="A150" t="s">
        <v>429</v>
      </c>
      <c r="B150" t="s">
        <v>430</v>
      </c>
      <c r="C150" t="s">
        <v>74</v>
      </c>
      <c r="D150" t="s">
        <v>59</v>
      </c>
      <c r="E150" t="s">
        <v>448</v>
      </c>
      <c r="F150" t="s">
        <v>132</v>
      </c>
      <c r="G150" s="11" t="s">
        <v>449</v>
      </c>
      <c r="H150" s="11">
        <f t="shared" si="8"/>
        <v>-1.21</v>
      </c>
      <c r="I150" s="11">
        <f t="shared" si="9"/>
        <v>-0.62</v>
      </c>
      <c r="J150" s="11">
        <f>MEDIAN(Tabell1533[[#This Row],[Intervall övr 1]:[Int max]])</f>
        <v>-1</v>
      </c>
      <c r="K150" t="s">
        <v>441</v>
      </c>
      <c r="L150" t="s">
        <v>442</v>
      </c>
      <c r="M150">
        <v>2016</v>
      </c>
      <c r="N150" t="s">
        <v>65</v>
      </c>
      <c r="O150" t="s">
        <v>443</v>
      </c>
      <c r="P150" t="s">
        <v>155</v>
      </c>
      <c r="Q150" s="11" t="s">
        <v>444</v>
      </c>
      <c r="R150" t="s">
        <v>69</v>
      </c>
      <c r="S150" s="13" t="s">
        <v>445</v>
      </c>
      <c r="T150" t="s">
        <v>138</v>
      </c>
      <c r="U150">
        <v>-0.82</v>
      </c>
      <c r="V150">
        <v>-1</v>
      </c>
      <c r="W150">
        <v>-1.0900000000000001</v>
      </c>
      <c r="BA150">
        <f>+Tabell1533[[#This Row],[Intervall Min]]</f>
        <v>-1.21</v>
      </c>
      <c r="BB150">
        <f>+IF(Tabell1533[[#This Row],[Intervall Max]]=Tabell1533[[#This Row],[Intervall Min]],"",Tabell1533[[#This Row],[Intervall Max]])</f>
        <v>-0.62</v>
      </c>
      <c r="BC150" s="18"/>
    </row>
    <row r="151" spans="1:55" x14ac:dyDescent="0.25">
      <c r="A151" t="s">
        <v>429</v>
      </c>
      <c r="B151" t="s">
        <v>150</v>
      </c>
      <c r="C151" t="s">
        <v>151</v>
      </c>
      <c r="D151" t="s">
        <v>75</v>
      </c>
      <c r="E151" t="s">
        <v>448</v>
      </c>
      <c r="F151" t="s">
        <v>132</v>
      </c>
      <c r="G151" s="11">
        <v>0.4</v>
      </c>
      <c r="H151" s="11">
        <f t="shared" si="8"/>
        <v>0.4</v>
      </c>
      <c r="I151" s="11">
        <f t="shared" si="9"/>
        <v>0.4</v>
      </c>
      <c r="J151" s="11">
        <f>MEDIAN(Tabell1533[[#This Row],[Intervall övr 1]:[Int max]])</f>
        <v>0.4</v>
      </c>
      <c r="K151" t="s">
        <v>440</v>
      </c>
      <c r="L151" t="s">
        <v>442</v>
      </c>
      <c r="M151">
        <v>2016</v>
      </c>
      <c r="N151" t="s">
        <v>65</v>
      </c>
      <c r="O151" t="s">
        <v>443</v>
      </c>
      <c r="P151" t="s">
        <v>155</v>
      </c>
      <c r="Q151" s="11" t="s">
        <v>444</v>
      </c>
      <c r="R151" t="s">
        <v>69</v>
      </c>
      <c r="S151" s="13" t="s">
        <v>445</v>
      </c>
      <c r="T151" t="s">
        <v>138</v>
      </c>
      <c r="BA151">
        <f>+Tabell1533[[#This Row],[Intervall Min]]</f>
        <v>0.4</v>
      </c>
      <c r="BB151" t="str">
        <f>+IF(Tabell1533[[#This Row],[Intervall Max]]=Tabell1533[[#This Row],[Intervall Min]],"",Tabell1533[[#This Row],[Intervall Max]])</f>
        <v/>
      </c>
      <c r="BC151" s="18"/>
    </row>
    <row r="152" spans="1:55" x14ac:dyDescent="0.25">
      <c r="A152" t="s">
        <v>429</v>
      </c>
      <c r="B152" t="s">
        <v>150</v>
      </c>
      <c r="C152" t="s">
        <v>151</v>
      </c>
      <c r="D152" t="s">
        <v>59</v>
      </c>
      <c r="E152" t="s">
        <v>448</v>
      </c>
      <c r="F152" t="s">
        <v>132</v>
      </c>
      <c r="G152" s="11" t="s">
        <v>450</v>
      </c>
      <c r="H152" s="11">
        <f t="shared" si="8"/>
        <v>0.65</v>
      </c>
      <c r="I152" s="11">
        <f t="shared" si="9"/>
        <v>1.47</v>
      </c>
      <c r="J152" s="11">
        <f>MEDIAN(Tabell1533[[#This Row],[Intervall övr 1]:[Int max]])</f>
        <v>0.94</v>
      </c>
      <c r="K152" t="s">
        <v>440</v>
      </c>
      <c r="L152" t="s">
        <v>442</v>
      </c>
      <c r="M152">
        <v>2016</v>
      </c>
      <c r="N152" t="s">
        <v>65</v>
      </c>
      <c r="O152" t="s">
        <v>443</v>
      </c>
      <c r="P152" t="s">
        <v>155</v>
      </c>
      <c r="Q152" s="11" t="s">
        <v>444</v>
      </c>
      <c r="R152" t="s">
        <v>69</v>
      </c>
      <c r="S152" s="13" t="s">
        <v>445</v>
      </c>
      <c r="T152" t="s">
        <v>138</v>
      </c>
      <c r="U152">
        <v>1.17</v>
      </c>
      <c r="V152">
        <v>0.71</v>
      </c>
      <c r="W152">
        <v>1.29</v>
      </c>
      <c r="X152">
        <v>0.65</v>
      </c>
      <c r="BA152">
        <f>+Tabell1533[[#This Row],[Intervall Min]]</f>
        <v>0.65</v>
      </c>
      <c r="BB152">
        <f>+IF(Tabell1533[[#This Row],[Intervall Max]]=Tabell1533[[#This Row],[Intervall Min]],"",Tabell1533[[#This Row],[Intervall Max]])</f>
        <v>1.47</v>
      </c>
      <c r="BC152" s="18"/>
    </row>
    <row r="153" spans="1:55" x14ac:dyDescent="0.25">
      <c r="A153" t="s">
        <v>429</v>
      </c>
      <c r="B153" t="s">
        <v>430</v>
      </c>
      <c r="C153" t="s">
        <v>74</v>
      </c>
      <c r="D153" t="s">
        <v>75</v>
      </c>
      <c r="E153" t="s">
        <v>321</v>
      </c>
      <c r="F153" t="s">
        <v>61</v>
      </c>
      <c r="G153" s="11">
        <v>-0.24199999999999999</v>
      </c>
      <c r="H153" s="11">
        <f t="shared" si="8"/>
        <v>-0.24199999999999999</v>
      </c>
      <c r="I153" s="11">
        <f t="shared" si="9"/>
        <v>-0.24199999999999999</v>
      </c>
      <c r="J153" s="11">
        <f>MEDIAN(Tabell1533[[#This Row],[Intervall övr 1]:[Int max]])</f>
        <v>-0.24199999999999999</v>
      </c>
      <c r="K153" t="s">
        <v>441</v>
      </c>
      <c r="L153" t="s">
        <v>451</v>
      </c>
      <c r="M153">
        <v>2008</v>
      </c>
      <c r="N153" t="s">
        <v>65</v>
      </c>
      <c r="O153" t="s">
        <v>452</v>
      </c>
      <c r="P153" t="s">
        <v>453</v>
      </c>
      <c r="Q153" s="11" t="s">
        <v>454</v>
      </c>
      <c r="R153" t="s">
        <v>455</v>
      </c>
      <c r="S153" s="13" t="s">
        <v>456</v>
      </c>
      <c r="T153" t="s">
        <v>457</v>
      </c>
      <c r="BA153">
        <f>+Tabell1533[[#This Row],[Intervall Min]]</f>
        <v>-0.24199999999999999</v>
      </c>
      <c r="BB153" t="str">
        <f>+IF(Tabell1533[[#This Row],[Intervall Max]]=Tabell1533[[#This Row],[Intervall Min]],"",Tabell1533[[#This Row],[Intervall Max]])</f>
        <v/>
      </c>
      <c r="BC153" s="18"/>
    </row>
    <row r="154" spans="1:55" x14ac:dyDescent="0.25">
      <c r="A154" t="s">
        <v>429</v>
      </c>
      <c r="B154" t="s">
        <v>430</v>
      </c>
      <c r="C154" t="s">
        <v>74</v>
      </c>
      <c r="D154" t="s">
        <v>59</v>
      </c>
      <c r="E154" t="s">
        <v>321</v>
      </c>
      <c r="F154" t="s">
        <v>61</v>
      </c>
      <c r="G154" s="11">
        <v>-1.5409999999999999</v>
      </c>
      <c r="H154" s="11">
        <f t="shared" si="8"/>
        <v>-1.5409999999999999</v>
      </c>
      <c r="I154" s="11">
        <f t="shared" si="9"/>
        <v>-1.5409999999999999</v>
      </c>
      <c r="J154" s="11">
        <f>MEDIAN(Tabell1533[[#This Row],[Intervall övr 1]:[Int max]])</f>
        <v>-1.5409999999999999</v>
      </c>
      <c r="K154" t="s">
        <v>441</v>
      </c>
      <c r="L154" t="s">
        <v>451</v>
      </c>
      <c r="M154">
        <v>2008</v>
      </c>
      <c r="N154" t="s">
        <v>65</v>
      </c>
      <c r="O154" t="s">
        <v>452</v>
      </c>
      <c r="P154" t="s">
        <v>453</v>
      </c>
      <c r="Q154" s="11" t="s">
        <v>454</v>
      </c>
      <c r="R154" t="s">
        <v>455</v>
      </c>
      <c r="S154" s="13" t="s">
        <v>456</v>
      </c>
      <c r="T154" t="s">
        <v>458</v>
      </c>
      <c r="BA154">
        <f>+Tabell1533[[#This Row],[Intervall Min]]</f>
        <v>-1.5409999999999999</v>
      </c>
      <c r="BB154" t="str">
        <f>+IF(Tabell1533[[#This Row],[Intervall Max]]=Tabell1533[[#This Row],[Intervall Min]],"",Tabell1533[[#This Row],[Intervall Max]])</f>
        <v/>
      </c>
      <c r="BC154" s="18"/>
    </row>
    <row r="155" spans="1:55" x14ac:dyDescent="0.25">
      <c r="A155" t="s">
        <v>429</v>
      </c>
      <c r="B155" t="s">
        <v>430</v>
      </c>
      <c r="C155" t="s">
        <v>74</v>
      </c>
      <c r="D155" t="s">
        <v>75</v>
      </c>
      <c r="E155" t="s">
        <v>459</v>
      </c>
      <c r="F155" t="s">
        <v>90</v>
      </c>
      <c r="G155" s="19" t="s">
        <v>460</v>
      </c>
      <c r="H155" s="11">
        <f t="shared" si="8"/>
        <v>-0.30499999999999999</v>
      </c>
      <c r="I155" s="11">
        <f t="shared" si="9"/>
        <v>0.13900000000000001</v>
      </c>
      <c r="J155" s="11">
        <f>MEDIAN(Tabell1533[[#This Row],[Intervall övr 1]:[Int max]])</f>
        <v>-8.299999999999999E-2</v>
      </c>
      <c r="K155" t="s">
        <v>441</v>
      </c>
      <c r="L155" t="s">
        <v>461</v>
      </c>
      <c r="M155">
        <v>2022</v>
      </c>
      <c r="N155" t="s">
        <v>65</v>
      </c>
      <c r="O155" t="s">
        <v>462</v>
      </c>
      <c r="P155" t="s">
        <v>463</v>
      </c>
      <c r="Q155" s="11" t="s">
        <v>464</v>
      </c>
      <c r="R155" t="s">
        <v>69</v>
      </c>
      <c r="S155" s="12" t="s">
        <v>465</v>
      </c>
      <c r="T155" s="18" t="s">
        <v>71</v>
      </c>
      <c r="BA155">
        <f>+Tabell1533[[#This Row],[Intervall Min]]</f>
        <v>-0.30499999999999999</v>
      </c>
      <c r="BB155">
        <f>+IF(Tabell1533[[#This Row],[Intervall Max]]=Tabell1533[[#This Row],[Intervall Min]],"",Tabell1533[[#This Row],[Intervall Max]])</f>
        <v>0.13900000000000001</v>
      </c>
      <c r="BC155" s="18"/>
    </row>
    <row r="156" spans="1:55" x14ac:dyDescent="0.25">
      <c r="A156" t="s">
        <v>429</v>
      </c>
      <c r="B156" t="s">
        <v>430</v>
      </c>
      <c r="C156" t="s">
        <v>74</v>
      </c>
      <c r="D156" t="s">
        <v>59</v>
      </c>
      <c r="E156" t="s">
        <v>459</v>
      </c>
      <c r="F156" t="s">
        <v>90</v>
      </c>
      <c r="G156" s="11" t="s">
        <v>466</v>
      </c>
      <c r="H156" s="11">
        <f t="shared" si="8"/>
        <v>-0.56000000000000005</v>
      </c>
      <c r="I156" s="11">
        <f t="shared" si="9"/>
        <v>0.09</v>
      </c>
      <c r="J156" s="11">
        <f>MEDIAN(Tabell1533[[#This Row],[Intervall övr 1]:[Int max]])</f>
        <v>-0.23500000000000004</v>
      </c>
      <c r="K156" t="s">
        <v>441</v>
      </c>
      <c r="L156" t="s">
        <v>461</v>
      </c>
      <c r="M156">
        <v>2022</v>
      </c>
      <c r="N156" t="s">
        <v>65</v>
      </c>
      <c r="O156" t="s">
        <v>462</v>
      </c>
      <c r="P156" t="s">
        <v>463</v>
      </c>
      <c r="Q156" s="11" t="s">
        <v>464</v>
      </c>
      <c r="R156" t="s">
        <v>69</v>
      </c>
      <c r="S156" s="12" t="s">
        <v>465</v>
      </c>
      <c r="T156" s="18" t="s">
        <v>71</v>
      </c>
      <c r="BA156">
        <f>+Tabell1533[[#This Row],[Intervall Min]]</f>
        <v>-0.56000000000000005</v>
      </c>
      <c r="BB156">
        <f>+IF(Tabell1533[[#This Row],[Intervall Max]]=Tabell1533[[#This Row],[Intervall Min]],"",Tabell1533[[#This Row],[Intervall Max]])</f>
        <v>0.09</v>
      </c>
      <c r="BC156" s="18"/>
    </row>
    <row r="157" spans="1:55" x14ac:dyDescent="0.25">
      <c r="A157" t="s">
        <v>429</v>
      </c>
      <c r="B157" t="s">
        <v>430</v>
      </c>
      <c r="C157" t="s">
        <v>74</v>
      </c>
      <c r="D157" t="s">
        <v>59</v>
      </c>
      <c r="E157" t="s">
        <v>321</v>
      </c>
      <c r="F157" t="s">
        <v>61</v>
      </c>
      <c r="G157" s="11" t="s">
        <v>467</v>
      </c>
      <c r="H157" s="11">
        <f t="shared" si="8"/>
        <v>-0.749</v>
      </c>
      <c r="I157" s="11">
        <f t="shared" si="9"/>
        <v>-0.73299999999999998</v>
      </c>
      <c r="J157" s="11">
        <f>MEDIAN(Tabell1533[[#This Row],[Intervall övr 1]:[Int max]])</f>
        <v>-0.74099999999999999</v>
      </c>
      <c r="K157" t="s">
        <v>432</v>
      </c>
      <c r="L157" t="s">
        <v>468</v>
      </c>
      <c r="M157">
        <v>2021</v>
      </c>
      <c r="N157" t="s">
        <v>65</v>
      </c>
      <c r="O157" t="s">
        <v>469</v>
      </c>
      <c r="P157" t="s">
        <v>250</v>
      </c>
      <c r="Q157" s="11" t="s">
        <v>470</v>
      </c>
      <c r="R157" t="s">
        <v>69</v>
      </c>
      <c r="S157" s="12" t="s">
        <v>471</v>
      </c>
      <c r="T157" s="18" t="s">
        <v>472</v>
      </c>
      <c r="BA157">
        <f>+Tabell1533[[#This Row],[Intervall Min]]</f>
        <v>-0.749</v>
      </c>
      <c r="BB157">
        <f>+IF(Tabell1533[[#This Row],[Intervall Max]]=Tabell1533[[#This Row],[Intervall Min]],"",Tabell1533[[#This Row],[Intervall Max]])</f>
        <v>-0.73299999999999998</v>
      </c>
      <c r="BC157" s="18"/>
    </row>
    <row r="158" spans="1:55" x14ac:dyDescent="0.25">
      <c r="A158" t="s">
        <v>429</v>
      </c>
      <c r="B158" t="s">
        <v>430</v>
      </c>
      <c r="C158" t="s">
        <v>74</v>
      </c>
      <c r="D158" t="s">
        <v>75</v>
      </c>
      <c r="E158" t="s">
        <v>321</v>
      </c>
      <c r="F158" t="s">
        <v>61</v>
      </c>
      <c r="G158" s="11">
        <v>-0.24</v>
      </c>
      <c r="H158" s="11">
        <f t="shared" si="8"/>
        <v>-0.24</v>
      </c>
      <c r="I158" s="11">
        <f t="shared" si="9"/>
        <v>-0.24</v>
      </c>
      <c r="J158" s="11">
        <f>MEDIAN(Tabell1533[[#This Row],[Intervall övr 1]:[Int max]])</f>
        <v>-0.24</v>
      </c>
      <c r="K158" t="s">
        <v>441</v>
      </c>
      <c r="L158" t="s">
        <v>473</v>
      </c>
      <c r="M158">
        <v>2011</v>
      </c>
      <c r="N158" t="s">
        <v>65</v>
      </c>
      <c r="O158" t="s">
        <v>474</v>
      </c>
      <c r="P158" t="s">
        <v>475</v>
      </c>
      <c r="Q158" s="11" t="s">
        <v>476</v>
      </c>
      <c r="R158" t="s">
        <v>477</v>
      </c>
      <c r="S158" s="12" t="s">
        <v>478</v>
      </c>
      <c r="T158" s="18" t="s">
        <v>71</v>
      </c>
      <c r="BA158">
        <f>+Tabell1533[[#This Row],[Intervall Min]]</f>
        <v>-0.24</v>
      </c>
      <c r="BB158" t="str">
        <f>+IF(Tabell1533[[#This Row],[Intervall Max]]=Tabell1533[[#This Row],[Intervall Min]],"",Tabell1533[[#This Row],[Intervall Max]])</f>
        <v/>
      </c>
      <c r="BC158" s="18"/>
    </row>
    <row r="159" spans="1:55" x14ac:dyDescent="0.25">
      <c r="A159" t="s">
        <v>429</v>
      </c>
      <c r="B159" t="s">
        <v>430</v>
      </c>
      <c r="C159" t="s">
        <v>74</v>
      </c>
      <c r="D159" t="s">
        <v>59</v>
      </c>
      <c r="E159" t="s">
        <v>321</v>
      </c>
      <c r="F159" t="s">
        <v>61</v>
      </c>
      <c r="G159" s="11">
        <v>-0.51</v>
      </c>
      <c r="H159" s="11">
        <f t="shared" si="8"/>
        <v>-0.51</v>
      </c>
      <c r="I159" s="11">
        <f t="shared" si="9"/>
        <v>-0.51</v>
      </c>
      <c r="J159" s="11">
        <f>MEDIAN(Tabell1533[[#This Row],[Intervall övr 1]:[Int max]])</f>
        <v>-0.51</v>
      </c>
      <c r="K159" t="s">
        <v>441</v>
      </c>
      <c r="L159" t="s">
        <v>473</v>
      </c>
      <c r="M159">
        <v>2011</v>
      </c>
      <c r="N159" t="s">
        <v>65</v>
      </c>
      <c r="O159" t="s">
        <v>474</v>
      </c>
      <c r="P159" t="s">
        <v>475</v>
      </c>
      <c r="Q159" s="11" t="s">
        <v>476</v>
      </c>
      <c r="R159" t="s">
        <v>477</v>
      </c>
      <c r="S159" s="13" t="s">
        <v>478</v>
      </c>
      <c r="T159" s="18" t="s">
        <v>71</v>
      </c>
      <c r="BA159">
        <f>+Tabell1533[[#This Row],[Intervall Min]]</f>
        <v>-0.51</v>
      </c>
      <c r="BB159" t="str">
        <f>+IF(Tabell1533[[#This Row],[Intervall Max]]=Tabell1533[[#This Row],[Intervall Min]],"",Tabell1533[[#This Row],[Intervall Max]])</f>
        <v/>
      </c>
      <c r="BC159" s="18"/>
    </row>
    <row r="160" spans="1:55" x14ac:dyDescent="0.25">
      <c r="A160" t="s">
        <v>429</v>
      </c>
      <c r="B160" t="s">
        <v>150</v>
      </c>
      <c r="C160" t="s">
        <v>151</v>
      </c>
      <c r="D160" t="s">
        <v>59</v>
      </c>
      <c r="E160" t="s">
        <v>321</v>
      </c>
      <c r="F160" t="s">
        <v>61</v>
      </c>
      <c r="G160" s="11">
        <v>0.94</v>
      </c>
      <c r="H160" s="11">
        <f t="shared" si="8"/>
        <v>0.94</v>
      </c>
      <c r="I160" s="11">
        <f t="shared" si="9"/>
        <v>0.94</v>
      </c>
      <c r="J160" s="11">
        <f>MEDIAN(Tabell1533[[#This Row],[Intervall övr 1]:[Int max]])</f>
        <v>0.94</v>
      </c>
      <c r="K160" t="s">
        <v>440</v>
      </c>
      <c r="L160" t="s">
        <v>473</v>
      </c>
      <c r="M160">
        <v>2011</v>
      </c>
      <c r="N160" t="s">
        <v>65</v>
      </c>
      <c r="O160" t="s">
        <v>474</v>
      </c>
      <c r="P160" t="s">
        <v>475</v>
      </c>
      <c r="Q160" s="11" t="s">
        <v>476</v>
      </c>
      <c r="R160" t="s">
        <v>477</v>
      </c>
      <c r="S160" s="13" t="s">
        <v>478</v>
      </c>
      <c r="T160" s="18" t="s">
        <v>71</v>
      </c>
      <c r="BA160">
        <f>+Tabell1533[[#This Row],[Intervall Min]]</f>
        <v>0.94</v>
      </c>
      <c r="BB160" t="str">
        <f>+IF(Tabell1533[[#This Row],[Intervall Max]]=Tabell1533[[#This Row],[Intervall Min]],"",Tabell1533[[#This Row],[Intervall Max]])</f>
        <v/>
      </c>
      <c r="BC160" s="18"/>
    </row>
    <row r="161" spans="1:55" x14ac:dyDescent="0.25">
      <c r="A161" t="s">
        <v>429</v>
      </c>
      <c r="B161" t="s">
        <v>150</v>
      </c>
      <c r="C161" t="s">
        <v>151</v>
      </c>
      <c r="D161" t="s">
        <v>75</v>
      </c>
      <c r="E161" t="s">
        <v>321</v>
      </c>
      <c r="F161" t="s">
        <v>61</v>
      </c>
      <c r="G161" s="11">
        <v>0.45</v>
      </c>
      <c r="H161" s="11">
        <f t="shared" si="8"/>
        <v>0.45</v>
      </c>
      <c r="I161" s="11">
        <f t="shared" si="9"/>
        <v>0.45</v>
      </c>
      <c r="J161" s="11">
        <f>MEDIAN(Tabell1533[[#This Row],[Intervall övr 1]:[Int max]])</f>
        <v>0.45</v>
      </c>
      <c r="K161" t="s">
        <v>440</v>
      </c>
      <c r="L161" t="s">
        <v>473</v>
      </c>
      <c r="M161">
        <v>2011</v>
      </c>
      <c r="N161" t="s">
        <v>65</v>
      </c>
      <c r="O161" t="s">
        <v>474</v>
      </c>
      <c r="P161" t="s">
        <v>475</v>
      </c>
      <c r="Q161" s="11" t="s">
        <v>476</v>
      </c>
      <c r="R161" t="s">
        <v>477</v>
      </c>
      <c r="S161" s="13" t="s">
        <v>478</v>
      </c>
      <c r="T161" s="18" t="s">
        <v>71</v>
      </c>
      <c r="BA161">
        <f>+Tabell1533[[#This Row],[Intervall Min]]</f>
        <v>0.45</v>
      </c>
      <c r="BB161" t="str">
        <f>+IF(Tabell1533[[#This Row],[Intervall Max]]=Tabell1533[[#This Row],[Intervall Min]],"",Tabell1533[[#This Row],[Intervall Max]])</f>
        <v/>
      </c>
      <c r="BC161" s="18"/>
    </row>
    <row r="162" spans="1:55" x14ac:dyDescent="0.25">
      <c r="A162" t="s">
        <v>429</v>
      </c>
      <c r="B162" t="s">
        <v>430</v>
      </c>
      <c r="C162" t="s">
        <v>74</v>
      </c>
      <c r="D162" t="s">
        <v>59</v>
      </c>
      <c r="E162" t="s">
        <v>459</v>
      </c>
      <c r="F162" t="s">
        <v>90</v>
      </c>
      <c r="G162" s="11">
        <v>-0.16</v>
      </c>
      <c r="H162" s="11">
        <f t="shared" si="8"/>
        <v>-0.16</v>
      </c>
      <c r="I162" s="11">
        <f t="shared" si="9"/>
        <v>-0.16</v>
      </c>
      <c r="J162" s="11">
        <f>MEDIAN(Tabell1533[[#This Row],[Intervall övr 1]:[Int max]])</f>
        <v>-0.16</v>
      </c>
      <c r="K162" t="s">
        <v>432</v>
      </c>
      <c r="L162" t="s">
        <v>479</v>
      </c>
      <c r="M162">
        <v>2014</v>
      </c>
      <c r="N162" t="s">
        <v>65</v>
      </c>
      <c r="O162" t="s">
        <v>480</v>
      </c>
      <c r="P162" t="s">
        <v>481</v>
      </c>
      <c r="Q162" s="11" t="s">
        <v>444</v>
      </c>
      <c r="R162" t="s">
        <v>482</v>
      </c>
      <c r="S162" s="13" t="s">
        <v>483</v>
      </c>
      <c r="T162" s="18" t="s">
        <v>71</v>
      </c>
      <c r="BA162">
        <f>+Tabell1533[[#This Row],[Intervall Min]]</f>
        <v>-0.16</v>
      </c>
      <c r="BB162" t="str">
        <f>+IF(Tabell1533[[#This Row],[Intervall Max]]=Tabell1533[[#This Row],[Intervall Min]],"",Tabell1533[[#This Row],[Intervall Max]])</f>
        <v/>
      </c>
      <c r="BC162" s="18"/>
    </row>
    <row r="163" spans="1:55" x14ac:dyDescent="0.25">
      <c r="A163" t="s">
        <v>429</v>
      </c>
      <c r="B163" t="s">
        <v>150</v>
      </c>
      <c r="C163" t="s">
        <v>151</v>
      </c>
      <c r="D163" t="s">
        <v>59</v>
      </c>
      <c r="E163" t="s">
        <v>459</v>
      </c>
      <c r="F163" t="s">
        <v>90</v>
      </c>
      <c r="G163" s="11">
        <v>1.19</v>
      </c>
      <c r="H163" s="11">
        <f t="shared" si="8"/>
        <v>1.19</v>
      </c>
      <c r="I163" s="11">
        <f t="shared" si="9"/>
        <v>1.19</v>
      </c>
      <c r="J163" s="11">
        <f>MEDIAN(Tabell1533[[#This Row],[Intervall övr 1]:[Int max]])</f>
        <v>1.19</v>
      </c>
      <c r="K163" t="s">
        <v>440</v>
      </c>
      <c r="L163" t="s">
        <v>479</v>
      </c>
      <c r="M163">
        <v>2014</v>
      </c>
      <c r="N163" t="s">
        <v>65</v>
      </c>
      <c r="O163" t="s">
        <v>480</v>
      </c>
      <c r="P163" t="s">
        <v>481</v>
      </c>
      <c r="Q163" s="11" t="s">
        <v>444</v>
      </c>
      <c r="R163" t="s">
        <v>482</v>
      </c>
      <c r="S163" s="13" t="s">
        <v>483</v>
      </c>
      <c r="T163" s="18" t="s">
        <v>71</v>
      </c>
      <c r="BA163">
        <f>+Tabell1533[[#This Row],[Intervall Min]]</f>
        <v>1.19</v>
      </c>
      <c r="BB163" t="str">
        <f>+IF(Tabell1533[[#This Row],[Intervall Max]]=Tabell1533[[#This Row],[Intervall Min]],"",Tabell1533[[#This Row],[Intervall Max]])</f>
        <v/>
      </c>
      <c r="BC163" s="18"/>
    </row>
    <row r="164" spans="1:55" x14ac:dyDescent="0.25">
      <c r="A164" t="s">
        <v>429</v>
      </c>
      <c r="B164" t="s">
        <v>430</v>
      </c>
      <c r="C164" t="s">
        <v>74</v>
      </c>
      <c r="D164" t="s">
        <v>75</v>
      </c>
      <c r="E164" t="s">
        <v>484</v>
      </c>
      <c r="F164" t="s">
        <v>132</v>
      </c>
      <c r="G164" s="11" t="s">
        <v>485</v>
      </c>
      <c r="H164" s="11">
        <f t="shared" si="8"/>
        <v>-0.183</v>
      </c>
      <c r="I164" s="11">
        <f t="shared" si="9"/>
        <v>-5.8999999999999997E-2</v>
      </c>
      <c r="J164" s="11">
        <f>MEDIAN(Tabell1533[[#This Row],[Intervall övr 1]:[Int max]])</f>
        <v>-0.112</v>
      </c>
      <c r="K164" t="s">
        <v>441</v>
      </c>
      <c r="L164" t="s">
        <v>486</v>
      </c>
      <c r="M164">
        <v>2011</v>
      </c>
      <c r="N164" t="s">
        <v>65</v>
      </c>
      <c r="O164" t="s">
        <v>487</v>
      </c>
      <c r="P164" t="s">
        <v>453</v>
      </c>
      <c r="Q164" s="11" t="s">
        <v>179</v>
      </c>
      <c r="R164" t="s">
        <v>488</v>
      </c>
      <c r="S164" s="13" t="s">
        <v>489</v>
      </c>
      <c r="T164" s="18" t="s">
        <v>166</v>
      </c>
      <c r="U164">
        <v>-0.14899999999999999</v>
      </c>
      <c r="V164">
        <v>-0.152</v>
      </c>
      <c r="W164">
        <v>-0.10100000000000001</v>
      </c>
      <c r="X164">
        <v>-0.13400000000000001</v>
      </c>
      <c r="Y164">
        <v>-0.13</v>
      </c>
      <c r="Z164">
        <v>-0.13400000000000001</v>
      </c>
      <c r="AA164">
        <v>-7.6999999999999999E-2</v>
      </c>
      <c r="AB164">
        <v>-0.112</v>
      </c>
      <c r="AC164">
        <v>-7.0999999999999994E-2</v>
      </c>
      <c r="AD164">
        <v>-0.115</v>
      </c>
      <c r="AE164">
        <v>-0.11700000000000001</v>
      </c>
      <c r="AF164">
        <v>9.9000000000000005E-2</v>
      </c>
      <c r="AG164">
        <v>-0.108</v>
      </c>
      <c r="AH164">
        <v>-0.06</v>
      </c>
      <c r="AI164">
        <v>-0.106</v>
      </c>
      <c r="BA164">
        <f>+Tabell1533[[#This Row],[Intervall Min]]</f>
        <v>-0.183</v>
      </c>
      <c r="BB164">
        <f>+IF(Tabell1533[[#This Row],[Intervall Max]]=Tabell1533[[#This Row],[Intervall Min]],"",Tabell1533[[#This Row],[Intervall Max]])</f>
        <v>-5.8999999999999997E-2</v>
      </c>
      <c r="BC164" s="18"/>
    </row>
    <row r="165" spans="1:55" x14ac:dyDescent="0.25">
      <c r="A165" t="s">
        <v>429</v>
      </c>
      <c r="B165" t="s">
        <v>430</v>
      </c>
      <c r="C165" t="s">
        <v>74</v>
      </c>
      <c r="D165" t="s">
        <v>59</v>
      </c>
      <c r="E165" t="s">
        <v>484</v>
      </c>
      <c r="F165" t="s">
        <v>132</v>
      </c>
      <c r="G165" s="11" t="s">
        <v>490</v>
      </c>
      <c r="H165" s="11">
        <f t="shared" si="8"/>
        <v>-0.624</v>
      </c>
      <c r="I165" s="11">
        <f t="shared" si="9"/>
        <v>-0.155</v>
      </c>
      <c r="J165" s="11">
        <f>MEDIAN(Tabell1533[[#This Row],[Intervall övr 1]:[Int max]])</f>
        <v>-0.38600000000000001</v>
      </c>
      <c r="K165" t="s">
        <v>441</v>
      </c>
      <c r="L165" t="s">
        <v>486</v>
      </c>
      <c r="M165">
        <v>2011</v>
      </c>
      <c r="N165" t="s">
        <v>65</v>
      </c>
      <c r="O165" t="s">
        <v>487</v>
      </c>
      <c r="P165" t="s">
        <v>453</v>
      </c>
      <c r="Q165" s="11" t="s">
        <v>179</v>
      </c>
      <c r="R165" t="s">
        <v>488</v>
      </c>
      <c r="S165" s="13" t="s">
        <v>489</v>
      </c>
      <c r="T165" s="18" t="s">
        <v>138</v>
      </c>
      <c r="U165">
        <v>-0.62</v>
      </c>
      <c r="V165">
        <v>-0.318</v>
      </c>
      <c r="W165">
        <v>-0.49</v>
      </c>
      <c r="X165">
        <v>-0.49099999999999999</v>
      </c>
      <c r="Y165">
        <v>-0.5</v>
      </c>
      <c r="Z165">
        <v>-0.221</v>
      </c>
      <c r="AA165">
        <v>-0.38800000000000001</v>
      </c>
      <c r="AB165">
        <v>-0.88900000000000001</v>
      </c>
      <c r="AC165">
        <v>-0.19600000000000001</v>
      </c>
      <c r="AD165">
        <v>-0.38600000000000001</v>
      </c>
      <c r="AE165">
        <v>-0.39500000000000002</v>
      </c>
      <c r="AF165">
        <v>-0.158</v>
      </c>
      <c r="AG165">
        <v>-0.308</v>
      </c>
      <c r="AH165">
        <v>-0.33200000000000002</v>
      </c>
      <c r="AI165">
        <v>-0.32700000000000001</v>
      </c>
      <c r="BA165">
        <f>+Tabell1533[[#This Row],[Intervall Min]]</f>
        <v>-0.624</v>
      </c>
      <c r="BB165">
        <f>+IF(Tabell1533[[#This Row],[Intervall Max]]=Tabell1533[[#This Row],[Intervall Min]],"",Tabell1533[[#This Row],[Intervall Max]])</f>
        <v>-0.155</v>
      </c>
      <c r="BC165" s="18"/>
    </row>
    <row r="166" spans="1:55" x14ac:dyDescent="0.25">
      <c r="A166" t="s">
        <v>491</v>
      </c>
      <c r="B166" t="s">
        <v>139</v>
      </c>
      <c r="C166" t="s">
        <v>74</v>
      </c>
      <c r="D166" t="s">
        <v>75</v>
      </c>
      <c r="E166" t="s">
        <v>448</v>
      </c>
      <c r="F166" t="s">
        <v>132</v>
      </c>
      <c r="G166" s="11">
        <v>-5.8999999999999997E-2</v>
      </c>
      <c r="H166" s="11">
        <f t="shared" si="8"/>
        <v>-5.8999999999999997E-2</v>
      </c>
      <c r="I166" s="11">
        <f t="shared" si="9"/>
        <v>-5.8999999999999997E-2</v>
      </c>
      <c r="J166" s="11">
        <f>MEDIAN(Tabell1533[[#This Row],[Intervall övr 1]:[Int max]])</f>
        <v>-5.8999999999999997E-2</v>
      </c>
      <c r="K166" t="s">
        <v>492</v>
      </c>
      <c r="L166" t="s">
        <v>493</v>
      </c>
      <c r="M166">
        <v>2022</v>
      </c>
      <c r="N166" t="s">
        <v>65</v>
      </c>
      <c r="O166" t="s">
        <v>494</v>
      </c>
      <c r="P166" t="s">
        <v>495</v>
      </c>
      <c r="Q166" s="11" t="s">
        <v>237</v>
      </c>
      <c r="R166" t="s">
        <v>496</v>
      </c>
      <c r="S166" s="12" t="s">
        <v>497</v>
      </c>
      <c r="T166" t="s">
        <v>158</v>
      </c>
      <c r="BA166">
        <f>+Tabell1533[[#This Row],[Intervall Min]]</f>
        <v>-5.8999999999999997E-2</v>
      </c>
      <c r="BB166" t="str">
        <f>+IF(Tabell1533[[#This Row],[Intervall Max]]=Tabell1533[[#This Row],[Intervall Min]],"",Tabell1533[[#This Row],[Intervall Max]])</f>
        <v/>
      </c>
      <c r="BC166" s="18"/>
    </row>
    <row r="167" spans="1:55" x14ac:dyDescent="0.25">
      <c r="A167" t="s">
        <v>491</v>
      </c>
      <c r="B167" t="s">
        <v>139</v>
      </c>
      <c r="C167" t="s">
        <v>74</v>
      </c>
      <c r="D167" t="s">
        <v>59</v>
      </c>
      <c r="E167" t="s">
        <v>448</v>
      </c>
      <c r="F167" t="s">
        <v>132</v>
      </c>
      <c r="G167" s="11">
        <v>-0.26</v>
      </c>
      <c r="H167" s="11">
        <f t="shared" si="8"/>
        <v>-0.26</v>
      </c>
      <c r="I167" s="11">
        <f t="shared" si="9"/>
        <v>-0.26</v>
      </c>
      <c r="J167" s="11">
        <f>MEDIAN(Tabell1533[[#This Row],[Intervall övr 1]:[Int max]])</f>
        <v>-0.26</v>
      </c>
      <c r="K167" t="s">
        <v>492</v>
      </c>
      <c r="L167" t="s">
        <v>493</v>
      </c>
      <c r="M167">
        <v>2022</v>
      </c>
      <c r="N167" t="s">
        <v>65</v>
      </c>
      <c r="O167" t="s">
        <v>494</v>
      </c>
      <c r="P167" t="s">
        <v>495</v>
      </c>
      <c r="Q167" s="11" t="s">
        <v>237</v>
      </c>
      <c r="R167" t="s">
        <v>122</v>
      </c>
      <c r="S167" s="12" t="s">
        <v>497</v>
      </c>
      <c r="T167" t="s">
        <v>158</v>
      </c>
      <c r="BA167">
        <f>+Tabell1533[[#This Row],[Intervall Min]]</f>
        <v>-0.26</v>
      </c>
      <c r="BB167" t="str">
        <f>+IF(Tabell1533[[#This Row],[Intervall Max]]=Tabell1533[[#This Row],[Intervall Min]],"",Tabell1533[[#This Row],[Intervall Max]])</f>
        <v/>
      </c>
      <c r="BC167" s="18"/>
    </row>
    <row r="168" spans="1:55" x14ac:dyDescent="0.25">
      <c r="A168" t="s">
        <v>491</v>
      </c>
      <c r="B168" t="s">
        <v>139</v>
      </c>
      <c r="C168" t="s">
        <v>74</v>
      </c>
      <c r="D168" t="s">
        <v>75</v>
      </c>
      <c r="E168" t="s">
        <v>498</v>
      </c>
      <c r="F168" t="s">
        <v>90</v>
      </c>
      <c r="G168" s="11">
        <v>-0.126</v>
      </c>
      <c r="H168" s="11">
        <f t="shared" si="8"/>
        <v>-0.126</v>
      </c>
      <c r="I168" s="11">
        <f t="shared" si="9"/>
        <v>-0.126</v>
      </c>
      <c r="J168" s="11">
        <f>MEDIAN(Tabell1533[[#This Row],[Intervall övr 1]:[Int max]])</f>
        <v>-0.126</v>
      </c>
      <c r="K168" t="s">
        <v>492</v>
      </c>
      <c r="L168" t="s">
        <v>153</v>
      </c>
      <c r="M168">
        <v>2017</v>
      </c>
      <c r="N168" t="s">
        <v>65</v>
      </c>
      <c r="O168" t="s">
        <v>154</v>
      </c>
      <c r="P168" t="s">
        <v>155</v>
      </c>
      <c r="Q168" s="19" t="s">
        <v>81</v>
      </c>
      <c r="R168" t="s">
        <v>156</v>
      </c>
      <c r="S168" s="13" t="s">
        <v>157</v>
      </c>
      <c r="T168" t="s">
        <v>158</v>
      </c>
      <c r="BA168">
        <f>+Tabell1533[[#This Row],[Intervall Min]]</f>
        <v>-0.126</v>
      </c>
      <c r="BB168" t="str">
        <f>+IF(Tabell1533[[#This Row],[Intervall Max]]=Tabell1533[[#This Row],[Intervall Min]],"",Tabell1533[[#This Row],[Intervall Max]])</f>
        <v/>
      </c>
      <c r="BC168" s="18"/>
    </row>
    <row r="169" spans="1:55" x14ac:dyDescent="0.25">
      <c r="A169" t="s">
        <v>491</v>
      </c>
      <c r="B169" t="s">
        <v>139</v>
      </c>
      <c r="C169" t="s">
        <v>74</v>
      </c>
      <c r="D169" t="s">
        <v>59</v>
      </c>
      <c r="E169" t="s">
        <v>498</v>
      </c>
      <c r="F169" t="s">
        <v>90</v>
      </c>
      <c r="G169" s="11">
        <v>-0.36499999999999999</v>
      </c>
      <c r="H169" s="11">
        <f t="shared" si="8"/>
        <v>-0.36499999999999999</v>
      </c>
      <c r="I169" s="11">
        <f t="shared" si="9"/>
        <v>-0.36499999999999999</v>
      </c>
      <c r="J169" s="11">
        <f>MEDIAN(Tabell1533[[#This Row],[Intervall övr 1]:[Int max]])</f>
        <v>-0.36499999999999999</v>
      </c>
      <c r="K169" t="s">
        <v>492</v>
      </c>
      <c r="L169" t="s">
        <v>153</v>
      </c>
      <c r="M169">
        <v>2017</v>
      </c>
      <c r="N169" t="s">
        <v>65</v>
      </c>
      <c r="O169" t="s">
        <v>154</v>
      </c>
      <c r="P169" t="s">
        <v>155</v>
      </c>
      <c r="Q169" s="19" t="s">
        <v>81</v>
      </c>
      <c r="R169" t="s">
        <v>156</v>
      </c>
      <c r="S169" s="13" t="s">
        <v>157</v>
      </c>
      <c r="T169" t="s">
        <v>158</v>
      </c>
      <c r="BA169">
        <f>+Tabell1533[[#This Row],[Intervall Min]]</f>
        <v>-0.36499999999999999</v>
      </c>
      <c r="BB169" t="str">
        <f>+IF(Tabell1533[[#This Row],[Intervall Max]]=Tabell1533[[#This Row],[Intervall Min]],"",Tabell1533[[#This Row],[Intervall Max]])</f>
        <v/>
      </c>
      <c r="BC169" s="18"/>
    </row>
    <row r="170" spans="1:55" x14ac:dyDescent="0.25">
      <c r="A170" t="s">
        <v>491</v>
      </c>
      <c r="B170" t="s">
        <v>139</v>
      </c>
      <c r="C170" t="s">
        <v>74</v>
      </c>
      <c r="D170" t="s">
        <v>59</v>
      </c>
      <c r="E170" t="s">
        <v>321</v>
      </c>
      <c r="F170" t="s">
        <v>61</v>
      </c>
      <c r="G170" s="11" t="s">
        <v>499</v>
      </c>
      <c r="H170" s="11">
        <f t="shared" si="8"/>
        <v>-0.76600000000000001</v>
      </c>
      <c r="I170" s="11">
        <f t="shared" si="9"/>
        <v>-0.54</v>
      </c>
      <c r="J170" s="11">
        <f>MEDIAN(Tabell1533[[#This Row],[Intervall övr 1]:[Int max]])</f>
        <v>-0.623</v>
      </c>
      <c r="K170" t="s">
        <v>492</v>
      </c>
      <c r="L170" t="s">
        <v>500</v>
      </c>
      <c r="M170">
        <v>2017</v>
      </c>
      <c r="N170" t="s">
        <v>65</v>
      </c>
      <c r="O170" t="s">
        <v>501</v>
      </c>
      <c r="P170" t="s">
        <v>502</v>
      </c>
      <c r="Q170" s="11" t="s">
        <v>503</v>
      </c>
      <c r="R170" t="s">
        <v>504</v>
      </c>
      <c r="S170" s="12" t="s">
        <v>505</v>
      </c>
      <c r="T170" t="s">
        <v>364</v>
      </c>
      <c r="U170">
        <v>-0.61599999999999999</v>
      </c>
      <c r="V170">
        <v>-0.63</v>
      </c>
      <c r="BA170">
        <f>+Tabell1533[[#This Row],[Intervall Min]]</f>
        <v>-0.76600000000000001</v>
      </c>
      <c r="BB170">
        <f>+IF(Tabell1533[[#This Row],[Intervall Max]]=Tabell1533[[#This Row],[Intervall Min]],"",Tabell1533[[#This Row],[Intervall Max]])</f>
        <v>-0.54</v>
      </c>
      <c r="BC170" s="18"/>
    </row>
    <row r="171" spans="1:55" x14ac:dyDescent="0.25">
      <c r="A171" t="s">
        <v>491</v>
      </c>
      <c r="B171" t="s">
        <v>139</v>
      </c>
      <c r="C171" t="s">
        <v>74</v>
      </c>
      <c r="D171" t="s">
        <v>75</v>
      </c>
      <c r="E171" t="s">
        <v>321</v>
      </c>
      <c r="F171" t="s">
        <v>61</v>
      </c>
      <c r="G171" s="11">
        <v>-0.11</v>
      </c>
      <c r="H171" s="11">
        <f t="shared" si="8"/>
        <v>-0.11</v>
      </c>
      <c r="I171" s="11">
        <f t="shared" si="9"/>
        <v>-0.11</v>
      </c>
      <c r="J171" s="11">
        <f>MEDIAN(Tabell1533[[#This Row],[Intervall övr 1]:[Int max]])</f>
        <v>-0.11</v>
      </c>
      <c r="K171" t="s">
        <v>492</v>
      </c>
      <c r="L171" t="s">
        <v>506</v>
      </c>
      <c r="M171">
        <v>2013</v>
      </c>
      <c r="N171" t="s">
        <v>65</v>
      </c>
      <c r="O171" t="s">
        <v>507</v>
      </c>
      <c r="P171" t="s">
        <v>162</v>
      </c>
      <c r="Q171" s="11" t="s">
        <v>508</v>
      </c>
      <c r="R171" t="s">
        <v>509</v>
      </c>
      <c r="S171" s="13" t="s">
        <v>510</v>
      </c>
      <c r="T171" t="s">
        <v>364</v>
      </c>
      <c r="BA171">
        <f>+Tabell1533[[#This Row],[Intervall Min]]</f>
        <v>-0.11</v>
      </c>
      <c r="BB171" t="str">
        <f>+IF(Tabell1533[[#This Row],[Intervall Max]]=Tabell1533[[#This Row],[Intervall Min]],"",Tabell1533[[#This Row],[Intervall Max]])</f>
        <v/>
      </c>
      <c r="BC171" s="18"/>
    </row>
    <row r="172" spans="1:55" x14ac:dyDescent="0.25">
      <c r="A172" t="s">
        <v>491</v>
      </c>
      <c r="B172" t="s">
        <v>139</v>
      </c>
      <c r="C172" t="s">
        <v>74</v>
      </c>
      <c r="D172" t="s">
        <v>59</v>
      </c>
      <c r="E172" t="s">
        <v>321</v>
      </c>
      <c r="F172" t="s">
        <v>61</v>
      </c>
      <c r="G172" s="11">
        <v>-0.24</v>
      </c>
      <c r="H172" s="11">
        <f t="shared" si="8"/>
        <v>-0.24</v>
      </c>
      <c r="I172" s="11">
        <f t="shared" si="9"/>
        <v>-0.24</v>
      </c>
      <c r="J172" s="11">
        <f>MEDIAN(Tabell1533[[#This Row],[Intervall övr 1]:[Int max]])</f>
        <v>-0.24</v>
      </c>
      <c r="K172" t="s">
        <v>492</v>
      </c>
      <c r="L172" t="s">
        <v>506</v>
      </c>
      <c r="M172">
        <v>2013</v>
      </c>
      <c r="N172" t="s">
        <v>65</v>
      </c>
      <c r="O172" t="s">
        <v>507</v>
      </c>
      <c r="P172" t="s">
        <v>162</v>
      </c>
      <c r="Q172" s="11" t="s">
        <v>508</v>
      </c>
      <c r="R172" t="s">
        <v>509</v>
      </c>
      <c r="S172" s="13" t="s">
        <v>510</v>
      </c>
      <c r="T172" t="s">
        <v>364</v>
      </c>
      <c r="BA172">
        <f>+Tabell1533[[#This Row],[Intervall Min]]</f>
        <v>-0.24</v>
      </c>
      <c r="BB172" t="str">
        <f>+IF(Tabell1533[[#This Row],[Intervall Max]]=Tabell1533[[#This Row],[Intervall Min]],"",Tabell1533[[#This Row],[Intervall Max]])</f>
        <v/>
      </c>
      <c r="BC172" s="18"/>
    </row>
    <row r="173" spans="1:55" x14ac:dyDescent="0.25">
      <c r="A173" t="s">
        <v>491</v>
      </c>
      <c r="B173" t="s">
        <v>150</v>
      </c>
      <c r="C173" t="s">
        <v>151</v>
      </c>
      <c r="D173" t="s">
        <v>75</v>
      </c>
      <c r="E173" t="s">
        <v>321</v>
      </c>
      <c r="F173" t="s">
        <v>61</v>
      </c>
      <c r="G173" s="11">
        <v>0.14000000000000001</v>
      </c>
      <c r="H173" s="11">
        <f t="shared" si="8"/>
        <v>0.14000000000000001</v>
      </c>
      <c r="I173" s="11">
        <f t="shared" si="9"/>
        <v>0.14000000000000001</v>
      </c>
      <c r="J173" s="11">
        <f>MEDIAN(Tabell1533[[#This Row],[Intervall övr 1]:[Int max]])</f>
        <v>0.14000000000000001</v>
      </c>
      <c r="K173" t="s">
        <v>511</v>
      </c>
      <c r="L173" t="s">
        <v>506</v>
      </c>
      <c r="M173">
        <v>2013</v>
      </c>
      <c r="N173" t="s">
        <v>65</v>
      </c>
      <c r="O173" t="s">
        <v>507</v>
      </c>
      <c r="P173" t="s">
        <v>162</v>
      </c>
      <c r="Q173" s="11" t="s">
        <v>508</v>
      </c>
      <c r="R173" t="s">
        <v>509</v>
      </c>
      <c r="S173" s="13" t="s">
        <v>510</v>
      </c>
      <c r="T173" t="s">
        <v>364</v>
      </c>
      <c r="BA173">
        <f>+Tabell1533[[#This Row],[Intervall Min]]</f>
        <v>0.14000000000000001</v>
      </c>
      <c r="BB173" t="str">
        <f>+IF(Tabell1533[[#This Row],[Intervall Max]]=Tabell1533[[#This Row],[Intervall Min]],"",Tabell1533[[#This Row],[Intervall Max]])</f>
        <v/>
      </c>
      <c r="BC173" s="18"/>
    </row>
    <row r="174" spans="1:55" x14ac:dyDescent="0.25">
      <c r="A174" t="s">
        <v>491</v>
      </c>
      <c r="B174" t="s">
        <v>150</v>
      </c>
      <c r="C174" t="s">
        <v>151</v>
      </c>
      <c r="D174" t="s">
        <v>59</v>
      </c>
      <c r="E174" t="s">
        <v>321</v>
      </c>
      <c r="F174" t="s">
        <v>61</v>
      </c>
      <c r="G174" s="11">
        <v>0.3</v>
      </c>
      <c r="H174" s="11">
        <f t="shared" si="8"/>
        <v>0.3</v>
      </c>
      <c r="I174" s="11">
        <f t="shared" si="9"/>
        <v>0.3</v>
      </c>
      <c r="J174" s="11">
        <f>MEDIAN(Tabell1533[[#This Row],[Intervall övr 1]:[Int max]])</f>
        <v>0.3</v>
      </c>
      <c r="K174" t="s">
        <v>511</v>
      </c>
      <c r="L174" t="s">
        <v>506</v>
      </c>
      <c r="M174">
        <v>2013</v>
      </c>
      <c r="N174" t="s">
        <v>65</v>
      </c>
      <c r="O174" t="s">
        <v>507</v>
      </c>
      <c r="P174" t="s">
        <v>162</v>
      </c>
      <c r="Q174" s="11" t="s">
        <v>508</v>
      </c>
      <c r="R174" t="s">
        <v>509</v>
      </c>
      <c r="S174" s="13" t="s">
        <v>510</v>
      </c>
      <c r="T174" t="s">
        <v>364</v>
      </c>
      <c r="BA174">
        <f>+Tabell1533[[#This Row],[Intervall Min]]</f>
        <v>0.3</v>
      </c>
      <c r="BB174" t="str">
        <f>+IF(Tabell1533[[#This Row],[Intervall Max]]=Tabell1533[[#This Row],[Intervall Min]],"",Tabell1533[[#This Row],[Intervall Max]])</f>
        <v/>
      </c>
      <c r="BC174" s="18"/>
    </row>
    <row r="175" spans="1:55" x14ac:dyDescent="0.25">
      <c r="A175" t="s">
        <v>491</v>
      </c>
      <c r="B175" t="s">
        <v>139</v>
      </c>
      <c r="C175" t="s">
        <v>74</v>
      </c>
      <c r="D175" t="s">
        <v>59</v>
      </c>
      <c r="E175" t="s">
        <v>321</v>
      </c>
      <c r="F175" t="s">
        <v>61</v>
      </c>
      <c r="G175" s="11" t="s">
        <v>512</v>
      </c>
      <c r="H175" s="11">
        <f t="shared" si="8"/>
        <v>-0.30199999999999999</v>
      </c>
      <c r="I175" s="11">
        <f t="shared" si="9"/>
        <v>-0.189</v>
      </c>
      <c r="J175" s="11">
        <f>MEDIAN(Tabell1533[[#This Row],[Intervall övr 1]:[Int max]])</f>
        <v>-0.2455</v>
      </c>
      <c r="K175" t="s">
        <v>492</v>
      </c>
      <c r="L175" t="s">
        <v>513</v>
      </c>
      <c r="M175">
        <v>2018</v>
      </c>
      <c r="N175" t="s">
        <v>65</v>
      </c>
      <c r="O175" t="s">
        <v>514</v>
      </c>
      <c r="P175" t="s">
        <v>463</v>
      </c>
      <c r="Q175" s="11" t="s">
        <v>515</v>
      </c>
      <c r="R175" t="s">
        <v>516</v>
      </c>
      <c r="S175" s="13" t="s">
        <v>517</v>
      </c>
      <c r="T175" t="s">
        <v>518</v>
      </c>
      <c r="BA175">
        <f>+Tabell1533[[#This Row],[Intervall Min]]</f>
        <v>-0.30199999999999999</v>
      </c>
      <c r="BB175">
        <f>+IF(Tabell1533[[#This Row],[Intervall Max]]=Tabell1533[[#This Row],[Intervall Min]],"",Tabell1533[[#This Row],[Intervall Max]])</f>
        <v>-0.189</v>
      </c>
      <c r="BC175" s="18"/>
    </row>
    <row r="176" spans="1:55" x14ac:dyDescent="0.25">
      <c r="A176" t="s">
        <v>491</v>
      </c>
      <c r="B176" t="s">
        <v>139</v>
      </c>
      <c r="C176" t="s">
        <v>74</v>
      </c>
      <c r="D176" t="s">
        <v>75</v>
      </c>
      <c r="E176" t="s">
        <v>484</v>
      </c>
      <c r="F176" t="s">
        <v>132</v>
      </c>
      <c r="G176" s="19" t="s">
        <v>519</v>
      </c>
      <c r="H176" s="11">
        <f t="shared" si="8"/>
        <v>-0.05</v>
      </c>
      <c r="I176" s="11">
        <f t="shared" si="9"/>
        <v>-0.03</v>
      </c>
      <c r="J176" s="11">
        <f>MEDIAN(Tabell1533[[#This Row],[Intervall övr 1]:[Int max]])</f>
        <v>-0.04</v>
      </c>
      <c r="K176" t="s">
        <v>492</v>
      </c>
      <c r="L176" t="s">
        <v>513</v>
      </c>
      <c r="M176">
        <v>2018</v>
      </c>
      <c r="N176" t="s">
        <v>65</v>
      </c>
      <c r="O176" t="s">
        <v>514</v>
      </c>
      <c r="P176" t="s">
        <v>463</v>
      </c>
      <c r="Q176" s="11" t="s">
        <v>515</v>
      </c>
      <c r="R176" t="s">
        <v>516</v>
      </c>
      <c r="S176" s="13" t="s">
        <v>517</v>
      </c>
      <c r="T176" t="s">
        <v>518</v>
      </c>
      <c r="BA176">
        <f>+Tabell1533[[#This Row],[Intervall Min]]</f>
        <v>-0.05</v>
      </c>
      <c r="BB176">
        <f>+IF(Tabell1533[[#This Row],[Intervall Max]]=Tabell1533[[#This Row],[Intervall Min]],"",Tabell1533[[#This Row],[Intervall Max]])</f>
        <v>-0.03</v>
      </c>
      <c r="BC176" s="18"/>
    </row>
    <row r="177" spans="1:55" x14ac:dyDescent="0.25">
      <c r="A177" t="s">
        <v>491</v>
      </c>
      <c r="B177" t="s">
        <v>139</v>
      </c>
      <c r="C177" t="s">
        <v>74</v>
      </c>
      <c r="D177" t="s">
        <v>59</v>
      </c>
      <c r="E177" t="s">
        <v>484</v>
      </c>
      <c r="F177" t="s">
        <v>132</v>
      </c>
      <c r="G177" s="11" t="s">
        <v>520</v>
      </c>
      <c r="H177" s="11">
        <f t="shared" si="8"/>
        <v>-0.19800000000000001</v>
      </c>
      <c r="I177" s="11">
        <f t="shared" si="9"/>
        <v>-0.11799999999999999</v>
      </c>
      <c r="J177" s="11">
        <f>MEDIAN(Tabell1533[[#This Row],[Intervall övr 1]:[Int max]])</f>
        <v>-0.158</v>
      </c>
      <c r="K177" t="s">
        <v>492</v>
      </c>
      <c r="L177" t="s">
        <v>513</v>
      </c>
      <c r="M177">
        <v>2018</v>
      </c>
      <c r="N177" t="s">
        <v>65</v>
      </c>
      <c r="O177" t="s">
        <v>514</v>
      </c>
      <c r="P177" t="s">
        <v>463</v>
      </c>
      <c r="Q177" s="11" t="s">
        <v>515</v>
      </c>
      <c r="R177" t="s">
        <v>516</v>
      </c>
      <c r="S177" s="13" t="s">
        <v>517</v>
      </c>
      <c r="T177" t="s">
        <v>518</v>
      </c>
      <c r="BA177">
        <f>+Tabell1533[[#This Row],[Intervall Min]]</f>
        <v>-0.19800000000000001</v>
      </c>
      <c r="BB177">
        <f>+IF(Tabell1533[[#This Row],[Intervall Max]]=Tabell1533[[#This Row],[Intervall Min]],"",Tabell1533[[#This Row],[Intervall Max]])</f>
        <v>-0.11799999999999999</v>
      </c>
      <c r="BC177" s="18"/>
    </row>
    <row r="178" spans="1:55" x14ac:dyDescent="0.25">
      <c r="A178" t="s">
        <v>491</v>
      </c>
      <c r="B178" t="s">
        <v>139</v>
      </c>
      <c r="C178" t="s">
        <v>74</v>
      </c>
      <c r="D178" t="s">
        <v>75</v>
      </c>
      <c r="E178" t="s">
        <v>321</v>
      </c>
      <c r="F178" t="s">
        <v>61</v>
      </c>
      <c r="G178" s="11" t="s">
        <v>521</v>
      </c>
      <c r="H178" s="11">
        <f t="shared" si="8"/>
        <v>-4.3999999999999997E-2</v>
      </c>
      <c r="I178" s="11">
        <f t="shared" si="9"/>
        <v>-4.1000000000000002E-2</v>
      </c>
      <c r="J178" s="11">
        <f>MEDIAN(Tabell1533[[#This Row],[Intervall övr 1]:[Int max]])</f>
        <v>-4.2499999999999996E-2</v>
      </c>
      <c r="K178" t="s">
        <v>492</v>
      </c>
      <c r="L178" t="s">
        <v>513</v>
      </c>
      <c r="M178">
        <v>2018</v>
      </c>
      <c r="N178" t="s">
        <v>65</v>
      </c>
      <c r="O178" t="s">
        <v>514</v>
      </c>
      <c r="P178" t="s">
        <v>463</v>
      </c>
      <c r="Q178" s="11" t="s">
        <v>515</v>
      </c>
      <c r="R178" t="s">
        <v>516</v>
      </c>
      <c r="S178" s="13" t="s">
        <v>522</v>
      </c>
      <c r="T178" t="s">
        <v>518</v>
      </c>
      <c r="BA178">
        <f>+Tabell1533[[#This Row],[Intervall Min]]</f>
        <v>-4.3999999999999997E-2</v>
      </c>
      <c r="BB178">
        <f>+IF(Tabell1533[[#This Row],[Intervall Max]]=Tabell1533[[#This Row],[Intervall Min]],"",Tabell1533[[#This Row],[Intervall Max]])</f>
        <v>-4.1000000000000002E-2</v>
      </c>
      <c r="BC178" s="18"/>
    </row>
    <row r="179" spans="1:55" x14ac:dyDescent="0.25">
      <c r="A179" t="s">
        <v>491</v>
      </c>
      <c r="B179" t="s">
        <v>150</v>
      </c>
      <c r="C179" t="s">
        <v>151</v>
      </c>
      <c r="D179" t="s">
        <v>59</v>
      </c>
      <c r="E179" t="s">
        <v>321</v>
      </c>
      <c r="F179" t="s">
        <v>61</v>
      </c>
      <c r="G179" s="11">
        <v>0.80900000000000005</v>
      </c>
      <c r="H179" s="11">
        <f t="shared" si="8"/>
        <v>0.80900000000000005</v>
      </c>
      <c r="I179" s="11">
        <f t="shared" si="9"/>
        <v>0.80900000000000005</v>
      </c>
      <c r="J179" s="11">
        <f>MEDIAN(Tabell1533[[#This Row],[Intervall övr 1]:[Int max]])</f>
        <v>0.80900000000000005</v>
      </c>
      <c r="K179" t="s">
        <v>511</v>
      </c>
      <c r="L179" t="s">
        <v>523</v>
      </c>
      <c r="M179">
        <v>2021</v>
      </c>
      <c r="N179" t="s">
        <v>65</v>
      </c>
      <c r="O179" t="s">
        <v>524</v>
      </c>
      <c r="P179" t="s">
        <v>67</v>
      </c>
      <c r="Q179" s="11" t="s">
        <v>525</v>
      </c>
      <c r="R179" t="s">
        <v>526</v>
      </c>
      <c r="S179" s="13" t="s">
        <v>527</v>
      </c>
      <c r="T179" t="s">
        <v>356</v>
      </c>
      <c r="BA179">
        <f>+Tabell1533[[#This Row],[Intervall Min]]</f>
        <v>0.80900000000000005</v>
      </c>
      <c r="BB179" t="str">
        <f>+IF(Tabell1533[[#This Row],[Intervall Max]]=Tabell1533[[#This Row],[Intervall Min]],"",Tabell1533[[#This Row],[Intervall Max]])</f>
        <v/>
      </c>
      <c r="BC179" s="18"/>
    </row>
    <row r="180" spans="1:55" x14ac:dyDescent="0.25">
      <c r="A180" t="s">
        <v>491</v>
      </c>
      <c r="B180" t="s">
        <v>139</v>
      </c>
      <c r="C180" t="s">
        <v>74</v>
      </c>
      <c r="D180" t="s">
        <v>59</v>
      </c>
      <c r="E180" t="s">
        <v>321</v>
      </c>
      <c r="F180" t="s">
        <v>61</v>
      </c>
      <c r="G180" s="11">
        <v>-0.66800000000000004</v>
      </c>
      <c r="H180" s="11">
        <f t="shared" si="8"/>
        <v>-0.66800000000000004</v>
      </c>
      <c r="I180" s="11">
        <f t="shared" si="9"/>
        <v>-0.66800000000000004</v>
      </c>
      <c r="J180" s="11">
        <f>MEDIAN(Tabell1533[[#This Row],[Intervall övr 1]:[Int max]])</f>
        <v>-0.66800000000000004</v>
      </c>
      <c r="K180" t="s">
        <v>492</v>
      </c>
      <c r="L180" t="s">
        <v>523</v>
      </c>
      <c r="M180">
        <v>2021</v>
      </c>
      <c r="N180" t="s">
        <v>65</v>
      </c>
      <c r="O180" t="s">
        <v>528</v>
      </c>
      <c r="P180" t="s">
        <v>67</v>
      </c>
      <c r="Q180" s="11" t="s">
        <v>525</v>
      </c>
      <c r="R180" t="s">
        <v>526</v>
      </c>
      <c r="S180" s="13" t="s">
        <v>527</v>
      </c>
      <c r="T180" t="s">
        <v>356</v>
      </c>
      <c r="BA180">
        <f>+Tabell1533[[#This Row],[Intervall Min]]</f>
        <v>-0.66800000000000004</v>
      </c>
      <c r="BB180" t="str">
        <f>+IF(Tabell1533[[#This Row],[Intervall Max]]=Tabell1533[[#This Row],[Intervall Min]],"",Tabell1533[[#This Row],[Intervall Max]])</f>
        <v/>
      </c>
      <c r="BC180" s="18"/>
    </row>
    <row r="181" spans="1:55" x14ac:dyDescent="0.25">
      <c r="A181" t="s">
        <v>491</v>
      </c>
      <c r="B181" t="s">
        <v>130</v>
      </c>
      <c r="C181" t="s">
        <v>99</v>
      </c>
      <c r="D181" t="s">
        <v>75</v>
      </c>
      <c r="E181" t="s">
        <v>131</v>
      </c>
      <c r="F181" t="s">
        <v>132</v>
      </c>
      <c r="G181" s="11">
        <v>0.16</v>
      </c>
      <c r="H181" s="11">
        <f t="shared" si="8"/>
        <v>0.16</v>
      </c>
      <c r="I181" s="11">
        <f t="shared" si="9"/>
        <v>0.16</v>
      </c>
      <c r="J181" s="11">
        <f>MEDIAN(Tabell1533[[#This Row],[Intervall övr 1]:[Int max]])</f>
        <v>0.16</v>
      </c>
      <c r="K181" t="s">
        <v>529</v>
      </c>
      <c r="L181" t="s">
        <v>134</v>
      </c>
      <c r="M181">
        <v>2012</v>
      </c>
      <c r="N181" t="s">
        <v>65</v>
      </c>
      <c r="O181" t="s">
        <v>135</v>
      </c>
      <c r="P181" t="s">
        <v>67</v>
      </c>
      <c r="Q181" s="11" t="s">
        <v>136</v>
      </c>
      <c r="R181" t="s">
        <v>69</v>
      </c>
      <c r="S181" s="13" t="s">
        <v>137</v>
      </c>
      <c r="T181" t="s">
        <v>138</v>
      </c>
      <c r="BA181">
        <f>+Tabell1533[[#This Row],[Intervall Min]]</f>
        <v>0.16</v>
      </c>
      <c r="BB181" t="str">
        <f>+IF(Tabell1533[[#This Row],[Intervall Max]]=Tabell1533[[#This Row],[Intervall Min]],"",Tabell1533[[#This Row],[Intervall Max]])</f>
        <v/>
      </c>
      <c r="BC181" s="18"/>
    </row>
    <row r="182" spans="1:55" x14ac:dyDescent="0.25">
      <c r="A182" t="s">
        <v>491</v>
      </c>
      <c r="B182" t="s">
        <v>139</v>
      </c>
      <c r="C182" t="s">
        <v>74</v>
      </c>
      <c r="D182" t="s">
        <v>75</v>
      </c>
      <c r="E182" t="s">
        <v>131</v>
      </c>
      <c r="F182" t="s">
        <v>132</v>
      </c>
      <c r="G182" s="11">
        <v>-0.24</v>
      </c>
      <c r="H182" s="11">
        <f t="shared" si="8"/>
        <v>-0.24</v>
      </c>
      <c r="I182" s="11">
        <f t="shared" si="9"/>
        <v>-0.24</v>
      </c>
      <c r="J182" s="11">
        <f>MEDIAN(Tabell1533[[#This Row],[Intervall övr 1]:[Int max]])</f>
        <v>-0.24</v>
      </c>
      <c r="K182" t="s">
        <v>492</v>
      </c>
      <c r="L182" t="s">
        <v>134</v>
      </c>
      <c r="M182">
        <v>2012</v>
      </c>
      <c r="N182" t="s">
        <v>65</v>
      </c>
      <c r="O182" t="s">
        <v>135</v>
      </c>
      <c r="P182" t="s">
        <v>67</v>
      </c>
      <c r="Q182" s="11" t="s">
        <v>136</v>
      </c>
      <c r="R182" t="s">
        <v>69</v>
      </c>
      <c r="S182" s="13" t="s">
        <v>137</v>
      </c>
      <c r="T182" t="s">
        <v>138</v>
      </c>
      <c r="BA182">
        <f>+Tabell1533[[#This Row],[Intervall Min]]</f>
        <v>-0.24</v>
      </c>
      <c r="BB182" t="str">
        <f>+IF(Tabell1533[[#This Row],[Intervall Max]]=Tabell1533[[#This Row],[Intervall Min]],"",Tabell1533[[#This Row],[Intervall Max]])</f>
        <v/>
      </c>
      <c r="BC182" s="18"/>
    </row>
    <row r="183" spans="1:55" x14ac:dyDescent="0.25">
      <c r="A183" t="s">
        <v>491</v>
      </c>
      <c r="B183" t="s">
        <v>150</v>
      </c>
      <c r="C183" t="s">
        <v>151</v>
      </c>
      <c r="D183" t="s">
        <v>530</v>
      </c>
      <c r="E183" t="s">
        <v>321</v>
      </c>
      <c r="F183" t="s">
        <v>61</v>
      </c>
      <c r="G183" s="11" t="s">
        <v>531</v>
      </c>
      <c r="H183" s="11">
        <f t="shared" si="8"/>
        <v>8.4599999999999995E-2</v>
      </c>
      <c r="I183" s="11">
        <f t="shared" si="9"/>
        <v>0.16389999999999999</v>
      </c>
      <c r="J183" s="11">
        <f>MEDIAN(Tabell1533[[#This Row],[Intervall övr 1]:[Int max]])</f>
        <v>0.1452</v>
      </c>
      <c r="K183" t="s">
        <v>511</v>
      </c>
      <c r="L183" t="s">
        <v>532</v>
      </c>
      <c r="M183">
        <v>2016</v>
      </c>
      <c r="N183" t="s">
        <v>65</v>
      </c>
      <c r="O183" t="s">
        <v>533</v>
      </c>
      <c r="P183" t="s">
        <v>162</v>
      </c>
      <c r="Q183" s="11" t="s">
        <v>534</v>
      </c>
      <c r="R183" t="s">
        <v>535</v>
      </c>
      <c r="S183" s="13" t="s">
        <v>536</v>
      </c>
      <c r="T183" t="s">
        <v>138</v>
      </c>
      <c r="U183">
        <v>0.1076</v>
      </c>
      <c r="V183">
        <v>0.13109999999999999</v>
      </c>
      <c r="W183">
        <v>0.13830000000000001</v>
      </c>
      <c r="X183">
        <v>0.14050000000000001</v>
      </c>
      <c r="Y183">
        <v>0.1452</v>
      </c>
      <c r="Z183">
        <v>0.1482</v>
      </c>
      <c r="AA183">
        <v>0.14940000000000001</v>
      </c>
      <c r="AB183">
        <v>0.1482</v>
      </c>
      <c r="AC183">
        <v>0.156</v>
      </c>
      <c r="BA183">
        <f>+Tabell1533[[#This Row],[Intervall Min]]</f>
        <v>8.4599999999999995E-2</v>
      </c>
      <c r="BB183">
        <f>+IF(Tabell1533[[#This Row],[Intervall Max]]=Tabell1533[[#This Row],[Intervall Min]],"",Tabell1533[[#This Row],[Intervall Max]])</f>
        <v>0.16389999999999999</v>
      </c>
      <c r="BC183" s="18"/>
    </row>
    <row r="184" spans="1:55" x14ac:dyDescent="0.25">
      <c r="A184" t="s">
        <v>491</v>
      </c>
      <c r="B184" t="s">
        <v>150</v>
      </c>
      <c r="C184" t="s">
        <v>151</v>
      </c>
      <c r="D184" t="s">
        <v>530</v>
      </c>
      <c r="E184" t="s">
        <v>321</v>
      </c>
      <c r="F184" t="s">
        <v>61</v>
      </c>
      <c r="G184" s="11" t="s">
        <v>537</v>
      </c>
      <c r="H184" s="11">
        <f t="shared" si="8"/>
        <v>0.1416</v>
      </c>
      <c r="I184" s="11">
        <f t="shared" si="9"/>
        <v>0.17349999999999999</v>
      </c>
      <c r="J184" s="11">
        <f>MEDIAN(Tabell1533[[#This Row],[Intervall övr 1]:[Int max]])</f>
        <v>0.15459999999999999</v>
      </c>
      <c r="K184" t="s">
        <v>511</v>
      </c>
      <c r="L184" t="s">
        <v>532</v>
      </c>
      <c r="M184">
        <v>2016</v>
      </c>
      <c r="N184" t="s">
        <v>65</v>
      </c>
      <c r="O184" t="s">
        <v>538</v>
      </c>
      <c r="P184" t="s">
        <v>162</v>
      </c>
      <c r="Q184" s="11" t="s">
        <v>539</v>
      </c>
      <c r="R184" t="s">
        <v>535</v>
      </c>
      <c r="S184" s="13" t="s">
        <v>536</v>
      </c>
      <c r="T184" t="s">
        <v>356</v>
      </c>
      <c r="U184">
        <v>0.1429</v>
      </c>
      <c r="V184">
        <v>0.1608</v>
      </c>
      <c r="W184">
        <v>0.16170000000000001</v>
      </c>
      <c r="X184">
        <v>0.15809999999999999</v>
      </c>
      <c r="Y184">
        <v>0.15459999999999999</v>
      </c>
      <c r="Z184">
        <v>0.15229999999999999</v>
      </c>
      <c r="AA184">
        <v>0.14249999999999999</v>
      </c>
      <c r="AB184">
        <v>0.14249999999999999</v>
      </c>
      <c r="AC184">
        <v>0.1573</v>
      </c>
      <c r="BA184">
        <f>+Tabell1533[[#This Row],[Intervall Min]]</f>
        <v>0.1416</v>
      </c>
      <c r="BB184">
        <f>+IF(Tabell1533[[#This Row],[Intervall Max]]=Tabell1533[[#This Row],[Intervall Min]],"",Tabell1533[[#This Row],[Intervall Max]])</f>
        <v>0.17349999999999999</v>
      </c>
      <c r="BC184" s="18"/>
    </row>
    <row r="185" spans="1:55" x14ac:dyDescent="0.25">
      <c r="A185" t="s">
        <v>491</v>
      </c>
      <c r="B185" t="s">
        <v>139</v>
      </c>
      <c r="C185" t="s">
        <v>74</v>
      </c>
      <c r="D185" t="s">
        <v>530</v>
      </c>
      <c r="E185" t="s">
        <v>321</v>
      </c>
      <c r="F185" t="s">
        <v>61</v>
      </c>
      <c r="G185" s="19" t="s">
        <v>540</v>
      </c>
      <c r="H185" s="11">
        <f t="shared" si="8"/>
        <v>-0.16300000000000001</v>
      </c>
      <c r="I185" s="11">
        <f t="shared" si="9"/>
        <v>-0.1138</v>
      </c>
      <c r="J185" s="11">
        <f>MEDIAN(Tabell1533[[#This Row],[Intervall övr 1]:[Int max]])</f>
        <v>-0.14510000000000001</v>
      </c>
      <c r="K185" t="s">
        <v>492</v>
      </c>
      <c r="L185" t="s">
        <v>532</v>
      </c>
      <c r="M185">
        <v>2016</v>
      </c>
      <c r="N185" t="s">
        <v>65</v>
      </c>
      <c r="O185" t="s">
        <v>541</v>
      </c>
      <c r="P185" t="s">
        <v>162</v>
      </c>
      <c r="Q185" s="11" t="s">
        <v>534</v>
      </c>
      <c r="R185" t="s">
        <v>535</v>
      </c>
      <c r="S185" s="13" t="s">
        <v>536</v>
      </c>
      <c r="T185" t="s">
        <v>138</v>
      </c>
      <c r="U185">
        <v>-0.1295</v>
      </c>
      <c r="V185">
        <v>-0.14330000000000001</v>
      </c>
      <c r="W185">
        <v>-0.14069999999999999</v>
      </c>
      <c r="X185">
        <v>0.1507</v>
      </c>
      <c r="Y185">
        <v>-0.14979999999999999</v>
      </c>
      <c r="Z185">
        <v>-0.15</v>
      </c>
      <c r="AA185">
        <v>-0.1545</v>
      </c>
      <c r="AB185">
        <v>-0.14990000000000001</v>
      </c>
      <c r="AC185">
        <v>-0.14510000000000001</v>
      </c>
      <c r="BA185">
        <f>+Tabell1533[[#This Row],[Intervall Min]]</f>
        <v>-0.16300000000000001</v>
      </c>
      <c r="BB185">
        <f>+IF(Tabell1533[[#This Row],[Intervall Max]]=Tabell1533[[#This Row],[Intervall Min]],"",Tabell1533[[#This Row],[Intervall Max]])</f>
        <v>-0.1138</v>
      </c>
      <c r="BC185" s="18"/>
    </row>
    <row r="186" spans="1:55" ht="13.9" customHeight="1" x14ac:dyDescent="0.25">
      <c r="A186" t="s">
        <v>491</v>
      </c>
      <c r="B186" t="s">
        <v>139</v>
      </c>
      <c r="C186" t="s">
        <v>74</v>
      </c>
      <c r="D186" t="s">
        <v>530</v>
      </c>
      <c r="E186" t="s">
        <v>321</v>
      </c>
      <c r="F186" t="s">
        <v>61</v>
      </c>
      <c r="G186" s="19" t="s">
        <v>542</v>
      </c>
      <c r="H186" s="11">
        <f t="shared" si="8"/>
        <v>-0.3357</v>
      </c>
      <c r="I186" s="11">
        <f t="shared" si="9"/>
        <v>-0.2054</v>
      </c>
      <c r="J186" s="11">
        <f>MEDIAN(Tabell1533[[#This Row],[Intervall övr 1]:[Int max]])</f>
        <v>-0.2792</v>
      </c>
      <c r="K186" t="s">
        <v>492</v>
      </c>
      <c r="L186" t="s">
        <v>532</v>
      </c>
      <c r="M186">
        <v>2016</v>
      </c>
      <c r="N186" t="s">
        <v>65</v>
      </c>
      <c r="O186" t="s">
        <v>543</v>
      </c>
      <c r="P186" t="s">
        <v>162</v>
      </c>
      <c r="Q186" s="11" t="s">
        <v>539</v>
      </c>
      <c r="R186" t="s">
        <v>535</v>
      </c>
      <c r="S186" s="13" t="s">
        <v>536</v>
      </c>
      <c r="T186" t="s">
        <v>356</v>
      </c>
      <c r="U186">
        <v>-0.223</v>
      </c>
      <c r="V186">
        <v>-0.26479999999999998</v>
      </c>
      <c r="W186">
        <v>-0.2792</v>
      </c>
      <c r="X186">
        <v>-0.31430000000000002</v>
      </c>
      <c r="Y186">
        <v>-0.3327</v>
      </c>
      <c r="Z186">
        <v>-0.33279999999999998</v>
      </c>
      <c r="AA186">
        <v>-0.32519999999999999</v>
      </c>
      <c r="AB186">
        <v>-0.26269999999999999</v>
      </c>
      <c r="AC186">
        <v>-0.2792</v>
      </c>
      <c r="BA186">
        <f>+Tabell1533[[#This Row],[Intervall Min]]</f>
        <v>-0.3357</v>
      </c>
      <c r="BB186">
        <f>+IF(Tabell1533[[#This Row],[Intervall Max]]=Tabell1533[[#This Row],[Intervall Min]],"",Tabell1533[[#This Row],[Intervall Max]])</f>
        <v>-0.2054</v>
      </c>
      <c r="BC186" s="18"/>
    </row>
    <row r="187" spans="1:55" x14ac:dyDescent="0.25">
      <c r="A187" t="s">
        <v>491</v>
      </c>
      <c r="B187" t="s">
        <v>139</v>
      </c>
      <c r="C187" t="s">
        <v>74</v>
      </c>
      <c r="D187" t="s">
        <v>59</v>
      </c>
      <c r="E187" t="s">
        <v>321</v>
      </c>
      <c r="F187" t="s">
        <v>61</v>
      </c>
      <c r="G187" s="11" t="s">
        <v>544</v>
      </c>
      <c r="H187" s="11">
        <f t="shared" si="8"/>
        <v>-2.4169999999999998</v>
      </c>
      <c r="I187" s="11">
        <f t="shared" si="9"/>
        <v>-1.599</v>
      </c>
      <c r="J187" s="11">
        <f>MEDIAN(Tabell1533[[#This Row],[Intervall övr 1]:[Int max]])</f>
        <v>-2.2255000000000003</v>
      </c>
      <c r="K187" t="s">
        <v>492</v>
      </c>
      <c r="L187" t="s">
        <v>545</v>
      </c>
      <c r="M187">
        <v>2018</v>
      </c>
      <c r="N187" t="s">
        <v>65</v>
      </c>
      <c r="O187" t="s">
        <v>546</v>
      </c>
      <c r="P187" t="s">
        <v>250</v>
      </c>
      <c r="Q187" s="11" t="s">
        <v>547</v>
      </c>
      <c r="R187" t="s">
        <v>548</v>
      </c>
      <c r="S187" s="12" t="s">
        <v>549</v>
      </c>
      <c r="T187" t="s">
        <v>166</v>
      </c>
      <c r="U187">
        <v>-2.0779999999999998</v>
      </c>
      <c r="V187">
        <v>-2.3730000000000002</v>
      </c>
      <c r="BA187">
        <f>+Tabell1533[[#This Row],[Intervall Min]]</f>
        <v>-2.4169999999999998</v>
      </c>
      <c r="BB187">
        <f>+IF(Tabell1533[[#This Row],[Intervall Max]]=Tabell1533[[#This Row],[Intervall Min]],"",Tabell1533[[#This Row],[Intervall Max]])</f>
        <v>-1.599</v>
      </c>
      <c r="BC187" s="18"/>
    </row>
    <row r="188" spans="1:55" x14ac:dyDescent="0.25">
      <c r="A188" t="s">
        <v>491</v>
      </c>
      <c r="B188" t="s">
        <v>150</v>
      </c>
      <c r="C188" t="s">
        <v>151</v>
      </c>
      <c r="D188" t="s">
        <v>75</v>
      </c>
      <c r="E188" t="s">
        <v>321</v>
      </c>
      <c r="F188" t="s">
        <v>61</v>
      </c>
      <c r="G188" s="11" t="s">
        <v>550</v>
      </c>
      <c r="H188" s="11">
        <f t="shared" si="8"/>
        <v>0.13300000000000001</v>
      </c>
      <c r="I188" s="11">
        <f t="shared" si="9"/>
        <v>0.186</v>
      </c>
      <c r="J188" s="11">
        <f>MEDIAN(Tabell1533[[#This Row],[Intervall övr 1]:[Int max]])</f>
        <v>0.1595</v>
      </c>
      <c r="K188" t="s">
        <v>511</v>
      </c>
      <c r="L188" t="s">
        <v>513</v>
      </c>
      <c r="M188">
        <v>2018</v>
      </c>
      <c r="N188" t="s">
        <v>65</v>
      </c>
      <c r="O188" t="s">
        <v>514</v>
      </c>
      <c r="P188" t="s">
        <v>463</v>
      </c>
      <c r="Q188" s="11" t="s">
        <v>515</v>
      </c>
      <c r="R188" t="s">
        <v>516</v>
      </c>
      <c r="S188" s="13" t="s">
        <v>517</v>
      </c>
      <c r="T188" t="s">
        <v>551</v>
      </c>
      <c r="BA188">
        <f>+Tabell1533[[#This Row],[Intervall Min]]</f>
        <v>0.13300000000000001</v>
      </c>
      <c r="BB188">
        <f>+IF(Tabell1533[[#This Row],[Intervall Max]]=Tabell1533[[#This Row],[Intervall Min]],"",Tabell1533[[#This Row],[Intervall Max]])</f>
        <v>0.186</v>
      </c>
      <c r="BC188" s="18"/>
    </row>
    <row r="189" spans="1:55" x14ac:dyDescent="0.25">
      <c r="A189" t="s">
        <v>491</v>
      </c>
      <c r="B189" t="s">
        <v>150</v>
      </c>
      <c r="C189" t="s">
        <v>151</v>
      </c>
      <c r="D189" t="s">
        <v>59</v>
      </c>
      <c r="E189" t="s">
        <v>321</v>
      </c>
      <c r="F189" t="s">
        <v>61</v>
      </c>
      <c r="G189" s="11" t="s">
        <v>552</v>
      </c>
      <c r="H189" s="11">
        <f t="shared" si="8"/>
        <v>0.86199999999999999</v>
      </c>
      <c r="I189" s="11">
        <f t="shared" si="9"/>
        <v>0.91300000000000003</v>
      </c>
      <c r="J189" s="11">
        <f>MEDIAN(Tabell1533[[#This Row],[Intervall övr 1]:[Int max]])</f>
        <v>0.88749999999999996</v>
      </c>
      <c r="K189" t="s">
        <v>511</v>
      </c>
      <c r="L189" t="s">
        <v>513</v>
      </c>
      <c r="M189">
        <v>2018</v>
      </c>
      <c r="N189" t="s">
        <v>65</v>
      </c>
      <c r="O189" t="s">
        <v>514</v>
      </c>
      <c r="P189" t="s">
        <v>463</v>
      </c>
      <c r="Q189" s="11" t="s">
        <v>515</v>
      </c>
      <c r="R189" t="s">
        <v>516</v>
      </c>
      <c r="S189" s="13" t="s">
        <v>517</v>
      </c>
      <c r="T189" t="s">
        <v>553</v>
      </c>
      <c r="BA189">
        <f>+Tabell1533[[#This Row],[Intervall Min]]</f>
        <v>0.86199999999999999</v>
      </c>
      <c r="BB189">
        <f>+IF(Tabell1533[[#This Row],[Intervall Max]]=Tabell1533[[#This Row],[Intervall Min]],"",Tabell1533[[#This Row],[Intervall Max]])</f>
        <v>0.91300000000000003</v>
      </c>
      <c r="BC189" s="18"/>
    </row>
    <row r="190" spans="1:55" x14ac:dyDescent="0.25">
      <c r="A190" t="s">
        <v>491</v>
      </c>
      <c r="B190" t="s">
        <v>150</v>
      </c>
      <c r="C190" t="s">
        <v>151</v>
      </c>
      <c r="D190" t="s">
        <v>75</v>
      </c>
      <c r="E190" t="s">
        <v>484</v>
      </c>
      <c r="F190" t="s">
        <v>132</v>
      </c>
      <c r="G190" s="11" t="s">
        <v>554</v>
      </c>
      <c r="H190" s="11">
        <f t="shared" si="8"/>
        <v>0.16700000000000001</v>
      </c>
      <c r="I190" s="11">
        <f t="shared" si="9"/>
        <v>0.18</v>
      </c>
      <c r="J190" s="11">
        <f>MEDIAN(Tabell1533[[#This Row],[Intervall övr 1]:[Int max]])</f>
        <v>0.17349999999999999</v>
      </c>
      <c r="K190" t="s">
        <v>511</v>
      </c>
      <c r="L190" t="s">
        <v>513</v>
      </c>
      <c r="M190">
        <v>2018</v>
      </c>
      <c r="N190" t="s">
        <v>65</v>
      </c>
      <c r="O190" t="s">
        <v>514</v>
      </c>
      <c r="P190" t="s">
        <v>463</v>
      </c>
      <c r="Q190" s="11" t="s">
        <v>515</v>
      </c>
      <c r="R190" t="s">
        <v>516</v>
      </c>
      <c r="S190" s="13" t="s">
        <v>517</v>
      </c>
      <c r="T190" t="s">
        <v>551</v>
      </c>
      <c r="BA190">
        <f>+Tabell1533[[#This Row],[Intervall Min]]</f>
        <v>0.16700000000000001</v>
      </c>
      <c r="BB190">
        <f>+IF(Tabell1533[[#This Row],[Intervall Max]]=Tabell1533[[#This Row],[Intervall Min]],"",Tabell1533[[#This Row],[Intervall Max]])</f>
        <v>0.18</v>
      </c>
      <c r="BC190" s="18"/>
    </row>
    <row r="191" spans="1:55" x14ac:dyDescent="0.25">
      <c r="A191" t="s">
        <v>491</v>
      </c>
      <c r="B191" t="s">
        <v>150</v>
      </c>
      <c r="C191" t="s">
        <v>151</v>
      </c>
      <c r="D191" t="s">
        <v>59</v>
      </c>
      <c r="E191" t="s">
        <v>484</v>
      </c>
      <c r="F191" t="s">
        <v>132</v>
      </c>
      <c r="G191" s="11" t="s">
        <v>555</v>
      </c>
      <c r="H191" s="11">
        <f t="shared" si="8"/>
        <v>0.64</v>
      </c>
      <c r="I191" s="11">
        <f t="shared" si="9"/>
        <v>0.73</v>
      </c>
      <c r="J191" s="11">
        <f>MEDIAN(Tabell1533[[#This Row],[Intervall övr 1]:[Int max]])</f>
        <v>0.68500000000000005</v>
      </c>
      <c r="K191" t="s">
        <v>511</v>
      </c>
      <c r="L191" t="s">
        <v>513</v>
      </c>
      <c r="M191">
        <v>2018</v>
      </c>
      <c r="N191" t="s">
        <v>65</v>
      </c>
      <c r="O191" t="s">
        <v>514</v>
      </c>
      <c r="P191" t="s">
        <v>463</v>
      </c>
      <c r="Q191" s="11" t="s">
        <v>515</v>
      </c>
      <c r="R191" t="s">
        <v>516</v>
      </c>
      <c r="S191" s="13" t="s">
        <v>517</v>
      </c>
      <c r="T191" t="s">
        <v>553</v>
      </c>
      <c r="BA191">
        <f>+Tabell1533[[#This Row],[Intervall Min]]</f>
        <v>0.64</v>
      </c>
      <c r="BB191">
        <f>+IF(Tabell1533[[#This Row],[Intervall Max]]=Tabell1533[[#This Row],[Intervall Min]],"",Tabell1533[[#This Row],[Intervall Max]])</f>
        <v>0.73</v>
      </c>
      <c r="BC191" s="18"/>
    </row>
    <row r="192" spans="1:55" x14ac:dyDescent="0.25">
      <c r="A192" t="s">
        <v>491</v>
      </c>
      <c r="B192" t="s">
        <v>139</v>
      </c>
      <c r="C192" t="s">
        <v>74</v>
      </c>
      <c r="D192" t="s">
        <v>75</v>
      </c>
      <c r="E192" t="s">
        <v>321</v>
      </c>
      <c r="F192" t="s">
        <v>61</v>
      </c>
      <c r="G192" s="11" t="s">
        <v>556</v>
      </c>
      <c r="H192" s="11">
        <f t="shared" si="8"/>
        <v>-0.38100000000000001</v>
      </c>
      <c r="I192" s="11">
        <f t="shared" si="9"/>
        <v>-0.33350000000000002</v>
      </c>
      <c r="J192" s="11">
        <f>MEDIAN(Tabell1533[[#This Row],[Intervall övr 1]:[Int max]])</f>
        <v>-0.35970000000000002</v>
      </c>
      <c r="K192" t="s">
        <v>492</v>
      </c>
      <c r="L192" t="s">
        <v>545</v>
      </c>
      <c r="M192">
        <v>2018</v>
      </c>
      <c r="N192" t="s">
        <v>65</v>
      </c>
      <c r="O192" t="s">
        <v>546</v>
      </c>
      <c r="P192" t="s">
        <v>250</v>
      </c>
      <c r="Q192" s="11" t="s">
        <v>547</v>
      </c>
      <c r="R192" t="s">
        <v>548</v>
      </c>
      <c r="S192" s="12" t="s">
        <v>549</v>
      </c>
      <c r="T192" t="s">
        <v>166</v>
      </c>
      <c r="U192">
        <v>-0.35970000000000002</v>
      </c>
      <c r="V192">
        <v>-0.37740000000000001</v>
      </c>
      <c r="W192">
        <v>-0.34799999999999998</v>
      </c>
      <c r="BA192">
        <f>+Tabell1533[[#This Row],[Intervall Min]]</f>
        <v>-0.38100000000000001</v>
      </c>
      <c r="BB192">
        <f>+IF(Tabell1533[[#This Row],[Intervall Max]]=Tabell1533[[#This Row],[Intervall Min]],"",Tabell1533[[#This Row],[Intervall Max]])</f>
        <v>-0.33350000000000002</v>
      </c>
      <c r="BC192" s="18"/>
    </row>
    <row r="193" spans="1:55" x14ac:dyDescent="0.25">
      <c r="A193" t="s">
        <v>491</v>
      </c>
      <c r="B193" t="s">
        <v>139</v>
      </c>
      <c r="C193" t="s">
        <v>74</v>
      </c>
      <c r="D193" t="s">
        <v>75</v>
      </c>
      <c r="E193" t="s">
        <v>459</v>
      </c>
      <c r="F193" t="s">
        <v>90</v>
      </c>
      <c r="G193" s="11" t="s">
        <v>557</v>
      </c>
      <c r="H193" s="11">
        <f t="shared" si="8"/>
        <v>-0.35</v>
      </c>
      <c r="I193" s="11">
        <f t="shared" si="9"/>
        <v>-0.05</v>
      </c>
      <c r="J193" s="11">
        <f>MEDIAN(Tabell1533[[#This Row],[Intervall övr 1]:[Int max]])</f>
        <v>-0.19999999999999998</v>
      </c>
      <c r="K193" t="s">
        <v>492</v>
      </c>
      <c r="L193" t="s">
        <v>558</v>
      </c>
      <c r="M193">
        <v>2001</v>
      </c>
      <c r="N193" t="s">
        <v>65</v>
      </c>
      <c r="O193" t="s">
        <v>559</v>
      </c>
      <c r="P193" t="s">
        <v>94</v>
      </c>
      <c r="Q193" s="11" t="s">
        <v>560</v>
      </c>
      <c r="R193" t="s">
        <v>561</v>
      </c>
      <c r="S193" s="13" t="s">
        <v>562</v>
      </c>
      <c r="T193" s="18" t="s">
        <v>71</v>
      </c>
      <c r="BA193">
        <f>+Tabell1533[[#This Row],[Intervall Min]]</f>
        <v>-0.35</v>
      </c>
      <c r="BB193">
        <f>+IF(Tabell1533[[#This Row],[Intervall Max]]=Tabell1533[[#This Row],[Intervall Min]],"",Tabell1533[[#This Row],[Intervall Max]])</f>
        <v>-0.05</v>
      </c>
      <c r="BC193" s="18"/>
    </row>
    <row r="194" spans="1:55" x14ac:dyDescent="0.25">
      <c r="A194" t="s">
        <v>491</v>
      </c>
      <c r="B194" t="s">
        <v>139</v>
      </c>
      <c r="C194" t="s">
        <v>74</v>
      </c>
      <c r="D194" t="s">
        <v>59</v>
      </c>
      <c r="E194" t="s">
        <v>321</v>
      </c>
      <c r="F194" t="s">
        <v>61</v>
      </c>
      <c r="G194" s="11">
        <v>-0.24</v>
      </c>
      <c r="H194" s="11">
        <f t="shared" si="8"/>
        <v>-0.24</v>
      </c>
      <c r="I194" s="11">
        <f t="shared" si="9"/>
        <v>-0.24</v>
      </c>
      <c r="J194" s="11">
        <f>MEDIAN(Tabell1533[[#This Row],[Intervall övr 1]:[Int max]])</f>
        <v>-0.24</v>
      </c>
      <c r="K194" t="s">
        <v>492</v>
      </c>
      <c r="L194" t="s">
        <v>563</v>
      </c>
      <c r="M194">
        <v>2007</v>
      </c>
      <c r="N194" t="s">
        <v>65</v>
      </c>
      <c r="O194" t="s">
        <v>564</v>
      </c>
      <c r="P194" t="s">
        <v>67</v>
      </c>
      <c r="Q194" s="11" t="s">
        <v>565</v>
      </c>
      <c r="R194" t="s">
        <v>566</v>
      </c>
      <c r="S194" s="12" t="s">
        <v>567</v>
      </c>
      <c r="T194" t="s">
        <v>568</v>
      </c>
      <c r="BA194">
        <f>+Tabell1533[[#This Row],[Intervall Min]]</f>
        <v>-0.24</v>
      </c>
      <c r="BB194" t="str">
        <f>+IF(Tabell1533[[#This Row],[Intervall Max]]=Tabell1533[[#This Row],[Intervall Min]],"",Tabell1533[[#This Row],[Intervall Max]])</f>
        <v/>
      </c>
      <c r="BC194" s="18"/>
    </row>
    <row r="195" spans="1:55" x14ac:dyDescent="0.25">
      <c r="A195" t="s">
        <v>491</v>
      </c>
      <c r="B195" t="s">
        <v>150</v>
      </c>
      <c r="C195" t="s">
        <v>151</v>
      </c>
      <c r="D195" t="s">
        <v>75</v>
      </c>
      <c r="E195" t="s">
        <v>321</v>
      </c>
      <c r="F195" t="s">
        <v>61</v>
      </c>
      <c r="G195" s="11" t="s">
        <v>569</v>
      </c>
      <c r="H195" s="11">
        <f t="shared" si="8"/>
        <v>0.19400000000000001</v>
      </c>
      <c r="I195" s="11">
        <f t="shared" si="9"/>
        <v>0.53900000000000003</v>
      </c>
      <c r="J195" s="11">
        <f>MEDIAN(Tabell1533[[#This Row],[Intervall övr 1]:[Int max]])</f>
        <v>0.25700000000000001</v>
      </c>
      <c r="K195" t="s">
        <v>511</v>
      </c>
      <c r="L195" t="s">
        <v>570</v>
      </c>
      <c r="M195">
        <v>2016</v>
      </c>
      <c r="N195" t="s">
        <v>65</v>
      </c>
      <c r="O195" t="s">
        <v>571</v>
      </c>
      <c r="P195" t="s">
        <v>67</v>
      </c>
      <c r="Q195" s="11" t="s">
        <v>572</v>
      </c>
      <c r="R195" t="s">
        <v>573</v>
      </c>
      <c r="S195" s="12" t="s">
        <v>574</v>
      </c>
      <c r="T195" t="s">
        <v>575</v>
      </c>
      <c r="U195">
        <v>0.25700000000000001</v>
      </c>
      <c r="BA195">
        <f>+Tabell1533[[#This Row],[Intervall Min]]</f>
        <v>0.19400000000000001</v>
      </c>
      <c r="BB195">
        <f>+IF(Tabell1533[[#This Row],[Intervall Max]]=Tabell1533[[#This Row],[Intervall Min]],"",Tabell1533[[#This Row],[Intervall Max]])</f>
        <v>0.53900000000000003</v>
      </c>
      <c r="BC195" s="18"/>
    </row>
    <row r="196" spans="1:55" x14ac:dyDescent="0.25">
      <c r="A196" t="s">
        <v>491</v>
      </c>
      <c r="B196" t="s">
        <v>150</v>
      </c>
      <c r="C196" t="s">
        <v>151</v>
      </c>
      <c r="D196" t="s">
        <v>75</v>
      </c>
      <c r="E196" t="s">
        <v>321</v>
      </c>
      <c r="F196" t="s">
        <v>61</v>
      </c>
      <c r="G196" s="11" t="s">
        <v>576</v>
      </c>
      <c r="H196" s="11">
        <f t="shared" si="8"/>
        <v>0.315</v>
      </c>
      <c r="I196" s="11">
        <f t="shared" si="9"/>
        <v>0.85</v>
      </c>
      <c r="J196" s="11">
        <f>MEDIAN(Tabell1533[[#This Row],[Intervall övr 1]:[Int max]])</f>
        <v>0.64</v>
      </c>
      <c r="K196" t="s">
        <v>511</v>
      </c>
      <c r="L196" t="s">
        <v>570</v>
      </c>
      <c r="M196">
        <v>2016</v>
      </c>
      <c r="N196" t="s">
        <v>65</v>
      </c>
      <c r="O196" t="s">
        <v>571</v>
      </c>
      <c r="P196" t="s">
        <v>67</v>
      </c>
      <c r="Q196" s="11" t="s">
        <v>572</v>
      </c>
      <c r="R196" t="s">
        <v>573</v>
      </c>
      <c r="S196" s="12" t="s">
        <v>574</v>
      </c>
      <c r="T196" t="s">
        <v>577</v>
      </c>
      <c r="U196">
        <v>0.33700000000000002</v>
      </c>
      <c r="V196">
        <v>0.64</v>
      </c>
      <c r="W196">
        <v>0.85</v>
      </c>
      <c r="BA196">
        <f>+Tabell1533[[#This Row],[Intervall Min]]</f>
        <v>0.315</v>
      </c>
      <c r="BB196">
        <f>+IF(Tabell1533[[#This Row],[Intervall Max]]=Tabell1533[[#This Row],[Intervall Min]],"",Tabell1533[[#This Row],[Intervall Max]])</f>
        <v>0.85</v>
      </c>
      <c r="BC196" s="18"/>
    </row>
    <row r="197" spans="1:55" x14ac:dyDescent="0.25">
      <c r="A197" t="s">
        <v>491</v>
      </c>
      <c r="B197" t="s">
        <v>139</v>
      </c>
      <c r="C197" t="s">
        <v>74</v>
      </c>
      <c r="D197" t="s">
        <v>75</v>
      </c>
      <c r="E197" t="s">
        <v>321</v>
      </c>
      <c r="F197" t="s">
        <v>61</v>
      </c>
      <c r="G197" s="19" t="s">
        <v>578</v>
      </c>
      <c r="H197" s="11">
        <f t="shared" si="8"/>
        <v>-0.99</v>
      </c>
      <c r="I197" s="11">
        <f t="shared" si="9"/>
        <v>-0.79</v>
      </c>
      <c r="J197" s="11">
        <f>MEDIAN(Tabell1533[[#This Row],[Intervall övr 1]:[Int max]])</f>
        <v>-0.91</v>
      </c>
      <c r="K197" t="s">
        <v>492</v>
      </c>
      <c r="L197" t="s">
        <v>579</v>
      </c>
      <c r="M197">
        <v>2018</v>
      </c>
      <c r="N197" t="s">
        <v>65</v>
      </c>
      <c r="O197" t="s">
        <v>580</v>
      </c>
      <c r="P197" t="s">
        <v>67</v>
      </c>
      <c r="Q197" s="11" t="s">
        <v>572</v>
      </c>
      <c r="R197" t="s">
        <v>581</v>
      </c>
      <c r="S197" s="13" t="s">
        <v>582</v>
      </c>
      <c r="T197" t="s">
        <v>583</v>
      </c>
      <c r="U197">
        <v>-0.89</v>
      </c>
      <c r="V197">
        <v>-0.89</v>
      </c>
      <c r="W197">
        <v>-0.94</v>
      </c>
      <c r="X197">
        <v>-0.95</v>
      </c>
      <c r="Y197">
        <v>-0.96</v>
      </c>
      <c r="Z197">
        <v>-0.98</v>
      </c>
      <c r="AA197">
        <v>-0.99</v>
      </c>
      <c r="AB197">
        <v>-0.95</v>
      </c>
      <c r="AC197">
        <v>-0.93</v>
      </c>
      <c r="AD197">
        <v>-0.92</v>
      </c>
      <c r="AE197">
        <v>-0.9</v>
      </c>
      <c r="AF197">
        <v>-0.92</v>
      </c>
      <c r="AG197">
        <v>-0.86</v>
      </c>
      <c r="AH197">
        <v>-0.84</v>
      </c>
      <c r="AI197">
        <v>-0.86</v>
      </c>
      <c r="AJ197">
        <v>-0.84</v>
      </c>
      <c r="AK197">
        <v>-0.9</v>
      </c>
      <c r="AL197">
        <v>-0.94</v>
      </c>
      <c r="AM197">
        <v>-0.91</v>
      </c>
      <c r="AN197">
        <v>-0.89</v>
      </c>
      <c r="AO197">
        <v>-0.89</v>
      </c>
      <c r="AP197">
        <v>-0.91</v>
      </c>
      <c r="AQ197">
        <v>-0.87</v>
      </c>
      <c r="BA197">
        <f>+Tabell1533[[#This Row],[Intervall Min]]</f>
        <v>-0.99</v>
      </c>
      <c r="BB197">
        <f>+IF(Tabell1533[[#This Row],[Intervall Max]]=Tabell1533[[#This Row],[Intervall Min]],"",Tabell1533[[#This Row],[Intervall Max]])</f>
        <v>-0.79</v>
      </c>
      <c r="BC197" s="18"/>
    </row>
    <row r="198" spans="1:55" x14ac:dyDescent="0.25">
      <c r="A198" t="s">
        <v>491</v>
      </c>
      <c r="B198" t="s">
        <v>139</v>
      </c>
      <c r="C198" t="s">
        <v>74</v>
      </c>
      <c r="D198" t="s">
        <v>75</v>
      </c>
      <c r="E198" t="s">
        <v>321</v>
      </c>
      <c r="F198" t="s">
        <v>61</v>
      </c>
      <c r="G198" s="19" t="s">
        <v>584</v>
      </c>
      <c r="H198" s="11">
        <f t="shared" si="8"/>
        <v>-2.11</v>
      </c>
      <c r="I198" s="11">
        <f t="shared" si="9"/>
        <v>-0.63580000000000003</v>
      </c>
      <c r="J198" s="11">
        <f>MEDIAN(Tabell1533[[#This Row],[Intervall övr 1]:[Int max]])</f>
        <v>-1.5499999999999998</v>
      </c>
      <c r="K198" t="s">
        <v>492</v>
      </c>
      <c r="L198" t="s">
        <v>585</v>
      </c>
      <c r="M198">
        <v>2019</v>
      </c>
      <c r="N198" t="s">
        <v>65</v>
      </c>
      <c r="O198" t="s">
        <v>586</v>
      </c>
      <c r="P198" t="s">
        <v>587</v>
      </c>
      <c r="Q198" s="11" t="s">
        <v>588</v>
      </c>
      <c r="R198" t="s">
        <v>589</v>
      </c>
      <c r="S198" s="12" t="s">
        <v>590</v>
      </c>
      <c r="T198" t="s">
        <v>591</v>
      </c>
      <c r="U198">
        <v>-1.42</v>
      </c>
      <c r="V198">
        <v>-1.8</v>
      </c>
      <c r="W198">
        <v>-1.47</v>
      </c>
      <c r="X198">
        <v>-1.87</v>
      </c>
      <c r="Y198">
        <v>-1.63</v>
      </c>
      <c r="Z198">
        <v>-1.1599999999999999</v>
      </c>
      <c r="BA198">
        <f>+Tabell1533[[#This Row],[Intervall Min]]</f>
        <v>-2.11</v>
      </c>
      <c r="BB198">
        <f>+IF(Tabell1533[[#This Row],[Intervall Max]]=Tabell1533[[#This Row],[Intervall Min]],"",Tabell1533[[#This Row],[Intervall Max]])</f>
        <v>-0.63580000000000003</v>
      </c>
      <c r="BC198" s="18"/>
    </row>
    <row r="199" spans="1:55" x14ac:dyDescent="0.25">
      <c r="A199" t="s">
        <v>491</v>
      </c>
      <c r="B199" t="s">
        <v>139</v>
      </c>
      <c r="C199" t="s">
        <v>74</v>
      </c>
      <c r="D199" t="s">
        <v>75</v>
      </c>
      <c r="E199" t="s">
        <v>321</v>
      </c>
      <c r="F199" t="s">
        <v>61</v>
      </c>
      <c r="G199" s="11">
        <v>-0.03</v>
      </c>
      <c r="H199" s="11">
        <f t="shared" si="8"/>
        <v>-0.03</v>
      </c>
      <c r="I199" s="11">
        <f t="shared" si="9"/>
        <v>-0.03</v>
      </c>
      <c r="J199" s="11">
        <f>MEDIAN(Tabell1533[[#This Row],[Intervall övr 1]:[Int max]])</f>
        <v>-0.03</v>
      </c>
      <c r="K199" t="s">
        <v>492</v>
      </c>
      <c r="L199" t="s">
        <v>592</v>
      </c>
      <c r="M199">
        <v>2022</v>
      </c>
      <c r="N199" t="s">
        <v>65</v>
      </c>
      <c r="O199" t="s">
        <v>593</v>
      </c>
      <c r="P199" t="s">
        <v>594</v>
      </c>
      <c r="R199" t="s">
        <v>595</v>
      </c>
      <c r="S199" s="12" t="s">
        <v>596</v>
      </c>
      <c r="BA199">
        <f>+Tabell1533[[#This Row],[Intervall Min]]</f>
        <v>-0.03</v>
      </c>
      <c r="BB199" t="str">
        <f>+IF(Tabell1533[[#This Row],[Intervall Max]]=Tabell1533[[#This Row],[Intervall Min]],"",Tabell1533[[#This Row],[Intervall Max]])</f>
        <v/>
      </c>
      <c r="BC199" s="18"/>
    </row>
    <row r="200" spans="1:55" x14ac:dyDescent="0.25">
      <c r="A200" t="s">
        <v>491</v>
      </c>
      <c r="B200" t="s">
        <v>139</v>
      </c>
      <c r="C200" t="s">
        <v>74</v>
      </c>
      <c r="D200" t="s">
        <v>59</v>
      </c>
      <c r="E200" t="s">
        <v>321</v>
      </c>
      <c r="F200" t="s">
        <v>61</v>
      </c>
      <c r="G200" s="11">
        <v>-0.43</v>
      </c>
      <c r="H200" s="11">
        <f t="shared" si="8"/>
        <v>-0.43</v>
      </c>
      <c r="I200" s="11">
        <f t="shared" si="9"/>
        <v>-0.43</v>
      </c>
      <c r="J200" s="11">
        <f>MEDIAN(Tabell1533[[#This Row],[Intervall övr 1]:[Int max]])</f>
        <v>-0.43</v>
      </c>
      <c r="K200" t="s">
        <v>492</v>
      </c>
      <c r="L200" t="s">
        <v>592</v>
      </c>
      <c r="M200">
        <v>2022</v>
      </c>
      <c r="N200" t="s">
        <v>65</v>
      </c>
      <c r="O200" t="s">
        <v>593</v>
      </c>
      <c r="P200" t="s">
        <v>594</v>
      </c>
      <c r="R200" t="s">
        <v>595</v>
      </c>
      <c r="S200" s="13" t="s">
        <v>597</v>
      </c>
      <c r="BA200">
        <f>+Tabell1533[[#This Row],[Intervall Min]]</f>
        <v>-0.43</v>
      </c>
      <c r="BB200" t="str">
        <f>+IF(Tabell1533[[#This Row],[Intervall Max]]=Tabell1533[[#This Row],[Intervall Min]],"",Tabell1533[[#This Row],[Intervall Max]])</f>
        <v/>
      </c>
      <c r="BC200" s="18"/>
    </row>
    <row r="201" spans="1:55" x14ac:dyDescent="0.25">
      <c r="A201" t="s">
        <v>491</v>
      </c>
      <c r="B201" t="s">
        <v>150</v>
      </c>
      <c r="C201" t="s">
        <v>151</v>
      </c>
      <c r="D201" t="s">
        <v>75</v>
      </c>
      <c r="E201" t="s">
        <v>321</v>
      </c>
      <c r="F201" t="s">
        <v>61</v>
      </c>
      <c r="G201" s="11">
        <v>0.08</v>
      </c>
      <c r="H201" s="11">
        <f t="shared" si="8"/>
        <v>0.08</v>
      </c>
      <c r="I201" s="11">
        <f t="shared" si="9"/>
        <v>0.08</v>
      </c>
      <c r="J201" s="11">
        <f>MEDIAN(Tabell1533[[#This Row],[Intervall övr 1]:[Int max]])</f>
        <v>0.08</v>
      </c>
      <c r="K201" t="s">
        <v>511</v>
      </c>
      <c r="L201" t="s">
        <v>592</v>
      </c>
      <c r="M201">
        <v>2022</v>
      </c>
      <c r="N201" t="s">
        <v>65</v>
      </c>
      <c r="O201" t="s">
        <v>593</v>
      </c>
      <c r="P201" t="s">
        <v>594</v>
      </c>
      <c r="R201" t="s">
        <v>595</v>
      </c>
      <c r="S201" s="13" t="s">
        <v>597</v>
      </c>
      <c r="BA201">
        <f>+Tabell1533[[#This Row],[Intervall Min]]</f>
        <v>0.08</v>
      </c>
      <c r="BB201" t="str">
        <f>+IF(Tabell1533[[#This Row],[Intervall Max]]=Tabell1533[[#This Row],[Intervall Min]],"",Tabell1533[[#This Row],[Intervall Max]])</f>
        <v/>
      </c>
      <c r="BC201" s="18"/>
    </row>
    <row r="202" spans="1:55" x14ac:dyDescent="0.25">
      <c r="A202" t="s">
        <v>491</v>
      </c>
      <c r="B202" t="s">
        <v>150</v>
      </c>
      <c r="C202" t="s">
        <v>151</v>
      </c>
      <c r="D202" t="s">
        <v>59</v>
      </c>
      <c r="E202" t="s">
        <v>321</v>
      </c>
      <c r="F202" t="s">
        <v>61</v>
      </c>
      <c r="G202" s="11">
        <v>1.17</v>
      </c>
      <c r="H202" s="11">
        <f t="shared" si="8"/>
        <v>1.17</v>
      </c>
      <c r="I202" s="11">
        <f t="shared" si="9"/>
        <v>1.17</v>
      </c>
      <c r="J202" s="11">
        <f>MEDIAN(Tabell1533[[#This Row],[Intervall övr 1]:[Int max]])</f>
        <v>1.17</v>
      </c>
      <c r="K202" t="s">
        <v>511</v>
      </c>
      <c r="L202" t="s">
        <v>592</v>
      </c>
      <c r="M202">
        <v>2022</v>
      </c>
      <c r="N202" t="s">
        <v>65</v>
      </c>
      <c r="O202" t="s">
        <v>593</v>
      </c>
      <c r="P202" t="s">
        <v>594</v>
      </c>
      <c r="R202" t="s">
        <v>595</v>
      </c>
      <c r="S202" s="13" t="s">
        <v>597</v>
      </c>
      <c r="BA202">
        <f>+Tabell1533[[#This Row],[Intervall Min]]</f>
        <v>1.17</v>
      </c>
      <c r="BB202" t="str">
        <f>+IF(Tabell1533[[#This Row],[Intervall Max]]=Tabell1533[[#This Row],[Intervall Min]],"",Tabell1533[[#This Row],[Intervall Max]])</f>
        <v/>
      </c>
      <c r="BC202" s="18"/>
    </row>
    <row r="203" spans="1:55" x14ac:dyDescent="0.25">
      <c r="A203" t="s">
        <v>491</v>
      </c>
      <c r="B203" t="s">
        <v>139</v>
      </c>
      <c r="C203" t="s">
        <v>74</v>
      </c>
      <c r="D203" t="s">
        <v>75</v>
      </c>
      <c r="E203" t="s">
        <v>321</v>
      </c>
      <c r="F203" t="s">
        <v>61</v>
      </c>
      <c r="G203" s="19" t="s">
        <v>598</v>
      </c>
      <c r="H203" s="11">
        <f t="shared" si="8"/>
        <v>-3.6999999999999998E-2</v>
      </c>
      <c r="I203" s="11">
        <f t="shared" si="9"/>
        <v>-2E-3</v>
      </c>
      <c r="J203" s="11">
        <f>MEDIAN(Tabell1533[[#This Row],[Intervall övr 1]:[Int max]])</f>
        <v>-8.0000000000000002E-3</v>
      </c>
      <c r="K203" t="s">
        <v>492</v>
      </c>
      <c r="L203" t="s">
        <v>599</v>
      </c>
      <c r="M203">
        <v>2021</v>
      </c>
      <c r="N203" t="s">
        <v>65</v>
      </c>
      <c r="O203" t="s">
        <v>600</v>
      </c>
      <c r="P203" t="s">
        <v>67</v>
      </c>
      <c r="Q203" s="11" t="s">
        <v>601</v>
      </c>
      <c r="R203" t="s">
        <v>573</v>
      </c>
      <c r="S203" s="12" t="s">
        <v>602</v>
      </c>
      <c r="T203" t="s">
        <v>603</v>
      </c>
      <c r="U203">
        <v>-2.8000000000000001E-2</v>
      </c>
      <c r="V203">
        <v>-2.3E-2</v>
      </c>
      <c r="W203">
        <v>-1.9E-2</v>
      </c>
      <c r="X203">
        <v>-1.7000000000000001E-2</v>
      </c>
      <c r="Y203">
        <v>-1.2999999999999999E-2</v>
      </c>
      <c r="Z203">
        <v>-1.2E-2</v>
      </c>
      <c r="AA203">
        <v>-8.0000000000000002E-3</v>
      </c>
      <c r="AB203">
        <v>-5.0000000000000001E-3</v>
      </c>
      <c r="AC203">
        <v>-3.0000000000000001E-3</v>
      </c>
      <c r="AD203">
        <v>-2E-3</v>
      </c>
      <c r="AE203">
        <v>-2E-3</v>
      </c>
      <c r="AF203">
        <v>-2E-3</v>
      </c>
      <c r="AG203">
        <v>-2E-3</v>
      </c>
      <c r="BA203">
        <f>+Tabell1533[[#This Row],[Intervall Min]]</f>
        <v>-3.6999999999999998E-2</v>
      </c>
      <c r="BB203">
        <f>+IF(Tabell1533[[#This Row],[Intervall Max]]=Tabell1533[[#This Row],[Intervall Min]],"",Tabell1533[[#This Row],[Intervall Max]])</f>
        <v>-2E-3</v>
      </c>
      <c r="BC203" s="18"/>
    </row>
    <row r="204" spans="1:55" x14ac:dyDescent="0.25">
      <c r="A204" t="s">
        <v>491</v>
      </c>
      <c r="B204" t="s">
        <v>139</v>
      </c>
      <c r="C204" t="s">
        <v>74</v>
      </c>
      <c r="D204" t="s">
        <v>59</v>
      </c>
      <c r="E204" t="s">
        <v>321</v>
      </c>
      <c r="F204" t="s">
        <v>61</v>
      </c>
      <c r="G204" s="11">
        <v>-0.6</v>
      </c>
      <c r="H204" s="11">
        <f t="shared" si="8"/>
        <v>-0.6</v>
      </c>
      <c r="I204" s="11">
        <f t="shared" si="9"/>
        <v>-0.6</v>
      </c>
      <c r="J204" s="11">
        <f>MEDIAN(Tabell1533[[#This Row],[Intervall övr 1]:[Int max]])</f>
        <v>-0.6</v>
      </c>
      <c r="K204" t="s">
        <v>492</v>
      </c>
      <c r="L204" t="s">
        <v>604</v>
      </c>
      <c r="M204">
        <v>2017</v>
      </c>
      <c r="N204" t="s">
        <v>65</v>
      </c>
      <c r="O204" t="s">
        <v>605</v>
      </c>
      <c r="P204" t="s">
        <v>250</v>
      </c>
      <c r="Q204" s="11" t="s">
        <v>606</v>
      </c>
      <c r="R204" t="s">
        <v>238</v>
      </c>
      <c r="S204" s="13" t="s">
        <v>607</v>
      </c>
      <c r="T204" t="s">
        <v>608</v>
      </c>
      <c r="BA204">
        <f>+Tabell1533[[#This Row],[Intervall Min]]</f>
        <v>-0.6</v>
      </c>
      <c r="BB204" t="str">
        <f>+IF(Tabell1533[[#This Row],[Intervall Max]]=Tabell1533[[#This Row],[Intervall Min]],"",Tabell1533[[#This Row],[Intervall Max]])</f>
        <v/>
      </c>
      <c r="BC204" s="18"/>
    </row>
    <row r="205" spans="1:55" x14ac:dyDescent="0.25">
      <c r="A205" t="s">
        <v>491</v>
      </c>
      <c r="B205" t="s">
        <v>139</v>
      </c>
      <c r="C205" t="s">
        <v>74</v>
      </c>
      <c r="D205" t="s">
        <v>75</v>
      </c>
      <c r="E205" t="s">
        <v>321</v>
      </c>
      <c r="F205" t="s">
        <v>61</v>
      </c>
      <c r="G205" s="11">
        <v>-0.3</v>
      </c>
      <c r="H205" s="11">
        <f t="shared" si="8"/>
        <v>-0.3</v>
      </c>
      <c r="I205" s="11">
        <f t="shared" si="9"/>
        <v>-0.3</v>
      </c>
      <c r="J205" s="11">
        <f>MEDIAN(Tabell1533[[#This Row],[Intervall övr 1]:[Int max]])</f>
        <v>-0.3</v>
      </c>
      <c r="K205" t="s">
        <v>492</v>
      </c>
      <c r="L205" t="s">
        <v>604</v>
      </c>
      <c r="M205">
        <v>2017</v>
      </c>
      <c r="N205" t="s">
        <v>65</v>
      </c>
      <c r="O205" t="s">
        <v>605</v>
      </c>
      <c r="P205" t="s">
        <v>250</v>
      </c>
      <c r="Q205" s="11" t="s">
        <v>606</v>
      </c>
      <c r="R205" t="s">
        <v>238</v>
      </c>
      <c r="S205" s="12" t="s">
        <v>607</v>
      </c>
      <c r="T205" t="s">
        <v>609</v>
      </c>
      <c r="BA205">
        <f>+Tabell1533[[#This Row],[Intervall Min]]</f>
        <v>-0.3</v>
      </c>
      <c r="BB205" t="str">
        <f>+IF(Tabell1533[[#This Row],[Intervall Max]]=Tabell1533[[#This Row],[Intervall Min]],"",Tabell1533[[#This Row],[Intervall Max]])</f>
        <v/>
      </c>
      <c r="BC205" s="18"/>
    </row>
    <row r="206" spans="1:55" x14ac:dyDescent="0.25">
      <c r="A206" t="s">
        <v>491</v>
      </c>
      <c r="B206" t="s">
        <v>139</v>
      </c>
      <c r="C206" t="s">
        <v>74</v>
      </c>
      <c r="D206" t="s">
        <v>59</v>
      </c>
      <c r="E206" t="s">
        <v>321</v>
      </c>
      <c r="F206" t="s">
        <v>61</v>
      </c>
      <c r="G206" s="19">
        <v>-0.70750000000000002</v>
      </c>
      <c r="H206" s="11">
        <f t="shared" si="8"/>
        <v>-0.70750000000000002</v>
      </c>
      <c r="I206" s="11">
        <f t="shared" si="9"/>
        <v>-0.70750000000000002</v>
      </c>
      <c r="J206" s="11">
        <f>MEDIAN(Tabell1533[[#This Row],[Intervall övr 1]:[Int max]])</f>
        <v>-0.70750000000000002</v>
      </c>
      <c r="K206" t="s">
        <v>492</v>
      </c>
      <c r="L206" t="s">
        <v>610</v>
      </c>
      <c r="M206">
        <v>2015</v>
      </c>
      <c r="N206" t="s">
        <v>65</v>
      </c>
      <c r="O206" t="s">
        <v>611</v>
      </c>
      <c r="P206" t="s">
        <v>67</v>
      </c>
      <c r="Q206" s="11">
        <v>2011</v>
      </c>
      <c r="R206" t="s">
        <v>612</v>
      </c>
      <c r="S206" s="12" t="s">
        <v>613</v>
      </c>
      <c r="T206" t="s">
        <v>614</v>
      </c>
      <c r="BA206">
        <f>+Tabell1533[[#This Row],[Intervall Min]]</f>
        <v>-0.70750000000000002</v>
      </c>
      <c r="BB206" t="str">
        <f>+IF(Tabell1533[[#This Row],[Intervall Max]]=Tabell1533[[#This Row],[Intervall Min]],"",Tabell1533[[#This Row],[Intervall Max]])</f>
        <v/>
      </c>
      <c r="BC206" s="18"/>
    </row>
    <row r="207" spans="1:55" x14ac:dyDescent="0.25">
      <c r="A207" t="s">
        <v>491</v>
      </c>
      <c r="B207" t="s">
        <v>139</v>
      </c>
      <c r="C207" t="s">
        <v>74</v>
      </c>
      <c r="D207" t="s">
        <v>75</v>
      </c>
      <c r="E207" t="s">
        <v>321</v>
      </c>
      <c r="F207" t="s">
        <v>61</v>
      </c>
      <c r="G207" s="19" t="s">
        <v>615</v>
      </c>
      <c r="H207" s="11">
        <f t="shared" si="8"/>
        <v>-0.42699999999999999</v>
      </c>
      <c r="I207" s="11">
        <f t="shared" si="9"/>
        <v>-0.16800000000000001</v>
      </c>
      <c r="J207" s="11">
        <f>MEDIAN(Tabell1533[[#This Row],[Intervall övr 1]:[Int max]])</f>
        <v>-0.374</v>
      </c>
      <c r="K207" t="s">
        <v>492</v>
      </c>
      <c r="L207" t="s">
        <v>616</v>
      </c>
      <c r="M207">
        <v>2018</v>
      </c>
      <c r="N207" t="s">
        <v>65</v>
      </c>
      <c r="O207" t="s">
        <v>617</v>
      </c>
      <c r="P207" t="s">
        <v>155</v>
      </c>
      <c r="Q207" s="19" t="s">
        <v>81</v>
      </c>
      <c r="R207" t="s">
        <v>156</v>
      </c>
      <c r="S207" s="13" t="s">
        <v>618</v>
      </c>
      <c r="T207" t="s">
        <v>619</v>
      </c>
      <c r="U207">
        <v>-0.39900000000000002</v>
      </c>
      <c r="V207">
        <v>-0.34899999999999998</v>
      </c>
      <c r="BA207">
        <f>+Tabell1533[[#This Row],[Intervall Min]]</f>
        <v>-0.42699999999999999</v>
      </c>
      <c r="BB207">
        <f>+IF(Tabell1533[[#This Row],[Intervall Max]]=Tabell1533[[#This Row],[Intervall Min]],"",Tabell1533[[#This Row],[Intervall Max]])</f>
        <v>-0.16800000000000001</v>
      </c>
      <c r="BC207" s="18"/>
    </row>
    <row r="208" spans="1:55" x14ac:dyDescent="0.25">
      <c r="A208" t="s">
        <v>491</v>
      </c>
      <c r="B208" t="s">
        <v>139</v>
      </c>
      <c r="C208" t="s">
        <v>74</v>
      </c>
      <c r="D208" t="s">
        <v>75</v>
      </c>
      <c r="E208" t="s">
        <v>321</v>
      </c>
      <c r="F208" t="s">
        <v>61</v>
      </c>
      <c r="G208" s="19" t="s">
        <v>620</v>
      </c>
      <c r="H208" s="11">
        <f t="shared" si="8"/>
        <v>-0.57999999999999996</v>
      </c>
      <c r="I208" s="11">
        <f t="shared" si="9"/>
        <v>-0.54</v>
      </c>
      <c r="J208" s="11">
        <f>MEDIAN(Tabell1533[[#This Row],[Intervall övr 1]:[Int max]])</f>
        <v>-0.57499999999999996</v>
      </c>
      <c r="K208" t="s">
        <v>492</v>
      </c>
      <c r="L208" t="s">
        <v>621</v>
      </c>
      <c r="M208">
        <v>2004</v>
      </c>
      <c r="N208" t="s">
        <v>65</v>
      </c>
      <c r="O208" t="s">
        <v>622</v>
      </c>
      <c r="P208" t="s">
        <v>86</v>
      </c>
      <c r="Q208" s="11" t="s">
        <v>623</v>
      </c>
      <c r="R208" t="s">
        <v>69</v>
      </c>
      <c r="S208" s="12" t="s">
        <v>624</v>
      </c>
      <c r="T208" s="18" t="s">
        <v>71</v>
      </c>
      <c r="U208">
        <v>-0.56999999999999995</v>
      </c>
      <c r="V208">
        <v>-0.57999999999999996</v>
      </c>
      <c r="BA208">
        <f>+Tabell1533[[#This Row],[Intervall Min]]</f>
        <v>-0.57999999999999996</v>
      </c>
      <c r="BB208">
        <f>+IF(Tabell1533[[#This Row],[Intervall Max]]=Tabell1533[[#This Row],[Intervall Min]],"",Tabell1533[[#This Row],[Intervall Max]])</f>
        <v>-0.54</v>
      </c>
      <c r="BC208" s="18"/>
    </row>
    <row r="209" spans="1:55" x14ac:dyDescent="0.25">
      <c r="A209" t="s">
        <v>491</v>
      </c>
      <c r="B209" t="s">
        <v>139</v>
      </c>
      <c r="C209" t="s">
        <v>74</v>
      </c>
      <c r="D209" t="s">
        <v>59</v>
      </c>
      <c r="E209" t="s">
        <v>321</v>
      </c>
      <c r="F209" t="s">
        <v>61</v>
      </c>
      <c r="G209" s="11">
        <v>-0.442</v>
      </c>
      <c r="H209" s="11">
        <f t="shared" ref="H209:H272" si="10">_xlfn.NUMBERVALUE(IF(ISTEXT(G209),_xlfn.TEXTBEFORE(G209," "),G209))</f>
        <v>-0.442</v>
      </c>
      <c r="I209" s="11">
        <f t="shared" ref="I209:I272" si="11">_xlfn.NUMBERVALUE(IF(ISTEXT(G209),_xlfn.TEXTAFTER(G209,"till "),G209))</f>
        <v>-0.442</v>
      </c>
      <c r="J209" s="11">
        <f>MEDIAN(Tabell1533[[#This Row],[Intervall övr 1]:[Int max]])</f>
        <v>-0.442</v>
      </c>
      <c r="K209" t="s">
        <v>492</v>
      </c>
      <c r="L209" t="s">
        <v>625</v>
      </c>
      <c r="M209">
        <v>1999</v>
      </c>
      <c r="N209" t="s">
        <v>65</v>
      </c>
      <c r="O209" t="s">
        <v>626</v>
      </c>
      <c r="P209" t="s">
        <v>94</v>
      </c>
      <c r="Q209" s="11" t="s">
        <v>627</v>
      </c>
      <c r="R209" t="s">
        <v>69</v>
      </c>
      <c r="S209" s="12" t="s">
        <v>628</v>
      </c>
      <c r="T209" s="18" t="s">
        <v>71</v>
      </c>
      <c r="BA209">
        <f>+Tabell1533[[#This Row],[Intervall Min]]</f>
        <v>-0.442</v>
      </c>
      <c r="BB209" t="str">
        <f>+IF(Tabell1533[[#This Row],[Intervall Max]]=Tabell1533[[#This Row],[Intervall Min]],"",Tabell1533[[#This Row],[Intervall Max]])</f>
        <v/>
      </c>
      <c r="BC209" s="18"/>
    </row>
    <row r="210" spans="1:55" x14ac:dyDescent="0.25">
      <c r="A210" t="s">
        <v>491</v>
      </c>
      <c r="B210" t="s">
        <v>139</v>
      </c>
      <c r="C210" t="s">
        <v>74</v>
      </c>
      <c r="D210" t="s">
        <v>75</v>
      </c>
      <c r="E210" t="s">
        <v>321</v>
      </c>
      <c r="F210" t="s">
        <v>61</v>
      </c>
      <c r="G210" s="11">
        <v>-0.433</v>
      </c>
      <c r="H210" s="11">
        <f t="shared" si="10"/>
        <v>-0.433</v>
      </c>
      <c r="I210" s="11">
        <f t="shared" si="11"/>
        <v>-0.433</v>
      </c>
      <c r="J210" s="11">
        <f>MEDIAN(Tabell1533[[#This Row],[Intervall övr 1]:[Int max]])</f>
        <v>-0.433</v>
      </c>
      <c r="K210" t="s">
        <v>492</v>
      </c>
      <c r="L210" t="s">
        <v>625</v>
      </c>
      <c r="M210">
        <v>1999</v>
      </c>
      <c r="N210" t="s">
        <v>65</v>
      </c>
      <c r="O210" t="s">
        <v>626</v>
      </c>
      <c r="P210" t="s">
        <v>94</v>
      </c>
      <c r="Q210" s="11" t="s">
        <v>627</v>
      </c>
      <c r="R210" t="s">
        <v>69</v>
      </c>
      <c r="S210" s="12" t="s">
        <v>629</v>
      </c>
      <c r="T210" s="18" t="s">
        <v>71</v>
      </c>
      <c r="BA210">
        <f>+Tabell1533[[#This Row],[Intervall Min]]</f>
        <v>-0.433</v>
      </c>
      <c r="BB210" t="str">
        <f>+IF(Tabell1533[[#This Row],[Intervall Max]]=Tabell1533[[#This Row],[Intervall Min]],"",Tabell1533[[#This Row],[Intervall Max]])</f>
        <v/>
      </c>
      <c r="BC210" s="18"/>
    </row>
    <row r="211" spans="1:55" x14ac:dyDescent="0.25">
      <c r="A211" t="s">
        <v>491</v>
      </c>
      <c r="B211" t="s">
        <v>139</v>
      </c>
      <c r="C211" t="s">
        <v>74</v>
      </c>
      <c r="D211" t="s">
        <v>75</v>
      </c>
      <c r="E211" t="s">
        <v>321</v>
      </c>
      <c r="F211" t="s">
        <v>630</v>
      </c>
      <c r="G211" s="19" t="s">
        <v>631</v>
      </c>
      <c r="H211" s="11">
        <f t="shared" si="10"/>
        <v>-7.4999999999999997E-2</v>
      </c>
      <c r="I211" s="11">
        <f t="shared" si="11"/>
        <v>-1.0999999999999999E-2</v>
      </c>
      <c r="J211" s="11">
        <f>MEDIAN(Tabell1533[[#This Row],[Intervall övr 1]:[Int max]])</f>
        <v>-3.3000000000000002E-2</v>
      </c>
      <c r="K211" t="s">
        <v>492</v>
      </c>
      <c r="L211" t="s">
        <v>632</v>
      </c>
      <c r="M211">
        <v>2019</v>
      </c>
      <c r="N211" t="s">
        <v>65</v>
      </c>
      <c r="O211" t="s">
        <v>633</v>
      </c>
      <c r="P211" t="s">
        <v>94</v>
      </c>
      <c r="Q211" s="11" t="s">
        <v>634</v>
      </c>
      <c r="R211" t="s">
        <v>69</v>
      </c>
      <c r="S211" s="12" t="s">
        <v>635</v>
      </c>
      <c r="T211" s="18" t="s">
        <v>71</v>
      </c>
      <c r="U211">
        <v>-3.3000000000000002E-2</v>
      </c>
      <c r="BA211">
        <f>+Tabell1533[[#This Row],[Intervall Min]]</f>
        <v>-7.4999999999999997E-2</v>
      </c>
      <c r="BB211">
        <f>+IF(Tabell1533[[#This Row],[Intervall Max]]=Tabell1533[[#This Row],[Intervall Min]],"",Tabell1533[[#This Row],[Intervall Max]])</f>
        <v>-1.0999999999999999E-2</v>
      </c>
      <c r="BC211" s="18"/>
    </row>
    <row r="212" spans="1:55" x14ac:dyDescent="0.25">
      <c r="A212" t="s">
        <v>491</v>
      </c>
      <c r="B212" t="s">
        <v>139</v>
      </c>
      <c r="C212" t="s">
        <v>74</v>
      </c>
      <c r="D212" t="s">
        <v>59</v>
      </c>
      <c r="E212" t="s">
        <v>321</v>
      </c>
      <c r="F212" t="s">
        <v>61</v>
      </c>
      <c r="G212" s="11" t="s">
        <v>636</v>
      </c>
      <c r="H212" s="11">
        <f t="shared" si="10"/>
        <v>-0.50080000000000002</v>
      </c>
      <c r="I212" s="11">
        <f t="shared" si="11"/>
        <v>-0.43099999999999999</v>
      </c>
      <c r="J212" s="11">
        <f>MEDIAN(Tabell1533[[#This Row],[Intervall övr 1]:[Int max]])</f>
        <v>-0.46589999999999998</v>
      </c>
      <c r="K212" t="s">
        <v>492</v>
      </c>
      <c r="L212" t="s">
        <v>637</v>
      </c>
      <c r="M212">
        <v>2017</v>
      </c>
      <c r="N212" t="s">
        <v>65</v>
      </c>
      <c r="O212" t="s">
        <v>638</v>
      </c>
      <c r="P212" t="s">
        <v>285</v>
      </c>
      <c r="Q212" s="11" t="s">
        <v>639</v>
      </c>
      <c r="R212" t="s">
        <v>69</v>
      </c>
      <c r="S212" s="13" t="s">
        <v>640</v>
      </c>
      <c r="T212" s="18" t="s">
        <v>71</v>
      </c>
      <c r="BA212">
        <f>+Tabell1533[[#This Row],[Intervall Min]]</f>
        <v>-0.50080000000000002</v>
      </c>
      <c r="BB212">
        <f>+IF(Tabell1533[[#This Row],[Intervall Max]]=Tabell1533[[#This Row],[Intervall Min]],"",Tabell1533[[#This Row],[Intervall Max]])</f>
        <v>-0.43099999999999999</v>
      </c>
      <c r="BC212" s="18"/>
    </row>
    <row r="213" spans="1:55" x14ac:dyDescent="0.25">
      <c r="A213" t="s">
        <v>491</v>
      </c>
      <c r="B213" t="s">
        <v>150</v>
      </c>
      <c r="C213" t="s">
        <v>151</v>
      </c>
      <c r="D213" t="s">
        <v>75</v>
      </c>
      <c r="E213" t="s">
        <v>321</v>
      </c>
      <c r="F213" t="s">
        <v>61</v>
      </c>
      <c r="G213" s="11" t="s">
        <v>641</v>
      </c>
      <c r="H213" s="11">
        <f t="shared" si="10"/>
        <v>0.94</v>
      </c>
      <c r="I213" s="11">
        <f t="shared" si="11"/>
        <v>1.0900000000000001</v>
      </c>
      <c r="J213" s="11">
        <f>MEDIAN(Tabell1533[[#This Row],[Intervall övr 1]:[Int max]])</f>
        <v>0.97</v>
      </c>
      <c r="K213" t="s">
        <v>511</v>
      </c>
      <c r="L213" t="s">
        <v>579</v>
      </c>
      <c r="M213">
        <v>2018</v>
      </c>
      <c r="N213" t="s">
        <v>65</v>
      </c>
      <c r="O213" t="s">
        <v>580</v>
      </c>
      <c r="P213" t="s">
        <v>67</v>
      </c>
      <c r="Q213" s="11" t="s">
        <v>572</v>
      </c>
      <c r="R213" t="s">
        <v>581</v>
      </c>
      <c r="S213" s="13" t="s">
        <v>642</v>
      </c>
      <c r="T213" s="18" t="s">
        <v>71</v>
      </c>
      <c r="U213">
        <v>0.98</v>
      </c>
      <c r="V213">
        <v>1.01</v>
      </c>
      <c r="W213">
        <v>1.03</v>
      </c>
      <c r="X213">
        <v>0.98</v>
      </c>
      <c r="Y213">
        <v>0.97</v>
      </c>
      <c r="Z213">
        <v>0.97</v>
      </c>
      <c r="AA213">
        <v>0.94</v>
      </c>
      <c r="AB213">
        <v>0.96</v>
      </c>
      <c r="AC213">
        <v>0.96</v>
      </c>
      <c r="AD213">
        <v>0.97</v>
      </c>
      <c r="AE213">
        <v>0.99</v>
      </c>
      <c r="AF213">
        <v>0.98</v>
      </c>
      <c r="AG213">
        <v>1.01</v>
      </c>
      <c r="AH213">
        <v>1.03</v>
      </c>
      <c r="AI213">
        <v>0.98</v>
      </c>
      <c r="AJ213">
        <v>0.97</v>
      </c>
      <c r="AK213">
        <v>0.97</v>
      </c>
      <c r="AL213">
        <v>0.94</v>
      </c>
      <c r="AM213">
        <v>0.96</v>
      </c>
      <c r="AN213">
        <v>0.96</v>
      </c>
      <c r="AO213">
        <v>0.97</v>
      </c>
      <c r="AP213">
        <v>1.02</v>
      </c>
      <c r="BA213">
        <f>+Tabell1533[[#This Row],[Intervall Min]]</f>
        <v>0.94</v>
      </c>
      <c r="BB213">
        <f>+IF(Tabell1533[[#This Row],[Intervall Max]]=Tabell1533[[#This Row],[Intervall Min]],"",Tabell1533[[#This Row],[Intervall Max]])</f>
        <v>1.0900000000000001</v>
      </c>
      <c r="BC213" s="18"/>
    </row>
    <row r="214" spans="1:55" x14ac:dyDescent="0.25">
      <c r="A214" t="s">
        <v>491</v>
      </c>
      <c r="B214" t="s">
        <v>139</v>
      </c>
      <c r="C214" t="s">
        <v>74</v>
      </c>
      <c r="D214" t="s">
        <v>75</v>
      </c>
      <c r="E214" t="s">
        <v>459</v>
      </c>
      <c r="F214" t="s">
        <v>90</v>
      </c>
      <c r="G214" s="11" t="s">
        <v>643</v>
      </c>
      <c r="H214" s="11">
        <f t="shared" si="10"/>
        <v>-0.02</v>
      </c>
      <c r="I214" s="11">
        <f t="shared" si="11"/>
        <v>0</v>
      </c>
      <c r="J214" s="11">
        <f>MEDIAN(Tabell1533[[#This Row],[Intervall övr 1]:[Int max]])</f>
        <v>-0.01</v>
      </c>
      <c r="K214" t="s">
        <v>492</v>
      </c>
      <c r="L214" t="s">
        <v>644</v>
      </c>
      <c r="M214">
        <v>2008</v>
      </c>
      <c r="N214" t="s">
        <v>65</v>
      </c>
      <c r="O214" t="s">
        <v>645</v>
      </c>
      <c r="P214" t="s">
        <v>94</v>
      </c>
      <c r="Q214" s="11" t="s">
        <v>646</v>
      </c>
      <c r="R214" t="s">
        <v>122</v>
      </c>
      <c r="S214" s="12" t="s">
        <v>647</v>
      </c>
      <c r="T214" s="18" t="s">
        <v>71</v>
      </c>
      <c r="BA214">
        <f>+Tabell1533[[#This Row],[Intervall Min]]</f>
        <v>-0.02</v>
      </c>
      <c r="BB214">
        <f>+IF(Tabell1533[[#This Row],[Intervall Max]]=Tabell1533[[#This Row],[Intervall Min]],"",Tabell1533[[#This Row],[Intervall Max]])</f>
        <v>0</v>
      </c>
      <c r="BC214" s="18"/>
    </row>
    <row r="215" spans="1:55" x14ac:dyDescent="0.25">
      <c r="A215" t="s">
        <v>491</v>
      </c>
      <c r="B215" t="s">
        <v>139</v>
      </c>
      <c r="C215" t="s">
        <v>74</v>
      </c>
      <c r="D215" t="s">
        <v>75</v>
      </c>
      <c r="E215" t="s">
        <v>459</v>
      </c>
      <c r="F215" t="s">
        <v>90</v>
      </c>
      <c r="G215" s="11" t="s">
        <v>648</v>
      </c>
      <c r="H215" s="11">
        <f t="shared" si="10"/>
        <v>-0.01</v>
      </c>
      <c r="I215" s="11">
        <f t="shared" si="11"/>
        <v>0</v>
      </c>
      <c r="J215" s="11">
        <f>MEDIAN(Tabell1533[[#This Row],[Intervall övr 1]:[Int max]])</f>
        <v>-5.0000000000000001E-3</v>
      </c>
      <c r="K215" t="s">
        <v>492</v>
      </c>
      <c r="L215" t="s">
        <v>644</v>
      </c>
      <c r="M215">
        <v>2008</v>
      </c>
      <c r="N215" t="s">
        <v>65</v>
      </c>
      <c r="O215" t="s">
        <v>645</v>
      </c>
      <c r="P215" t="s">
        <v>67</v>
      </c>
      <c r="Q215" s="11" t="s">
        <v>646</v>
      </c>
      <c r="R215" t="s">
        <v>122</v>
      </c>
      <c r="S215" s="12" t="s">
        <v>649</v>
      </c>
      <c r="T215" s="18" t="s">
        <v>71</v>
      </c>
      <c r="BA215">
        <f>+Tabell1533[[#This Row],[Intervall Min]]</f>
        <v>-0.01</v>
      </c>
      <c r="BB215">
        <f>+IF(Tabell1533[[#This Row],[Intervall Max]]=Tabell1533[[#This Row],[Intervall Min]],"",Tabell1533[[#This Row],[Intervall Max]])</f>
        <v>0</v>
      </c>
      <c r="BC215" s="18"/>
    </row>
    <row r="216" spans="1:55" x14ac:dyDescent="0.25">
      <c r="A216" t="s">
        <v>491</v>
      </c>
      <c r="B216" t="s">
        <v>150</v>
      </c>
      <c r="C216" t="s">
        <v>151</v>
      </c>
      <c r="D216" t="s">
        <v>59</v>
      </c>
      <c r="E216" t="s">
        <v>321</v>
      </c>
      <c r="F216" t="s">
        <v>61</v>
      </c>
      <c r="G216" s="11">
        <v>0.61</v>
      </c>
      <c r="H216" s="11">
        <f t="shared" si="10"/>
        <v>0.61</v>
      </c>
      <c r="I216" s="11">
        <f t="shared" si="11"/>
        <v>0.61</v>
      </c>
      <c r="J216" s="11">
        <f>MEDIAN(Tabell1533[[#This Row],[Intervall övr 1]:[Int max]])</f>
        <v>0.61</v>
      </c>
      <c r="K216" t="s">
        <v>511</v>
      </c>
      <c r="L216" t="s">
        <v>650</v>
      </c>
      <c r="M216">
        <v>2020</v>
      </c>
      <c r="N216" t="s">
        <v>65</v>
      </c>
      <c r="O216" t="s">
        <v>514</v>
      </c>
      <c r="P216" t="s">
        <v>463</v>
      </c>
      <c r="Q216" s="11" t="s">
        <v>651</v>
      </c>
      <c r="R216" t="s">
        <v>652</v>
      </c>
      <c r="S216" s="12" t="s">
        <v>653</v>
      </c>
      <c r="T216" s="18" t="s">
        <v>71</v>
      </c>
      <c r="BA216">
        <f>+Tabell1533[[#This Row],[Intervall Min]]</f>
        <v>0.61</v>
      </c>
      <c r="BB216" t="str">
        <f>+IF(Tabell1533[[#This Row],[Intervall Max]]=Tabell1533[[#This Row],[Intervall Min]],"",Tabell1533[[#This Row],[Intervall Max]])</f>
        <v/>
      </c>
      <c r="BC216" s="18"/>
    </row>
    <row r="217" spans="1:55" x14ac:dyDescent="0.25">
      <c r="A217" t="s">
        <v>491</v>
      </c>
      <c r="B217" t="s">
        <v>150</v>
      </c>
      <c r="C217" t="s">
        <v>151</v>
      </c>
      <c r="D217" t="s">
        <v>59</v>
      </c>
      <c r="E217" t="s">
        <v>448</v>
      </c>
      <c r="F217" t="s">
        <v>132</v>
      </c>
      <c r="G217" s="11" t="s">
        <v>654</v>
      </c>
      <c r="H217" s="11">
        <f t="shared" si="10"/>
        <v>0.76</v>
      </c>
      <c r="I217" s="11">
        <f t="shared" si="11"/>
        <v>1.08</v>
      </c>
      <c r="J217" s="11">
        <f>MEDIAN(Tabell1533[[#This Row],[Intervall övr 1]:[Int max]])</f>
        <v>0.92</v>
      </c>
      <c r="K217" t="s">
        <v>511</v>
      </c>
      <c r="L217" t="s">
        <v>650</v>
      </c>
      <c r="M217">
        <v>2020</v>
      </c>
      <c r="N217" t="s">
        <v>65</v>
      </c>
      <c r="O217" t="s">
        <v>655</v>
      </c>
      <c r="P217" t="s">
        <v>463</v>
      </c>
      <c r="Q217" s="11" t="s">
        <v>651</v>
      </c>
      <c r="R217" t="s">
        <v>652</v>
      </c>
      <c r="S217" s="12" t="s">
        <v>653</v>
      </c>
      <c r="T217" s="18" t="s">
        <v>71</v>
      </c>
      <c r="BA217">
        <f>+Tabell1533[[#This Row],[Intervall Min]]</f>
        <v>0.76</v>
      </c>
      <c r="BB217">
        <f>+IF(Tabell1533[[#This Row],[Intervall Max]]=Tabell1533[[#This Row],[Intervall Min]],"",Tabell1533[[#This Row],[Intervall Max]])</f>
        <v>1.08</v>
      </c>
      <c r="BC217" s="18"/>
    </row>
    <row r="218" spans="1:55" x14ac:dyDescent="0.25">
      <c r="A218" t="s">
        <v>491</v>
      </c>
      <c r="B218" t="s">
        <v>139</v>
      </c>
      <c r="C218" t="s">
        <v>74</v>
      </c>
      <c r="D218" t="s">
        <v>59</v>
      </c>
      <c r="E218" t="s">
        <v>321</v>
      </c>
      <c r="F218" t="s">
        <v>61</v>
      </c>
      <c r="G218" s="11" t="s">
        <v>656</v>
      </c>
      <c r="H218" s="11">
        <f t="shared" si="10"/>
        <v>-0.56000000000000005</v>
      </c>
      <c r="I218" s="11">
        <f t="shared" si="11"/>
        <v>-0.53</v>
      </c>
      <c r="J218" s="11">
        <f>MEDIAN(Tabell1533[[#This Row],[Intervall övr 1]:[Int max]])</f>
        <v>-0.55000000000000004</v>
      </c>
      <c r="K218" t="s">
        <v>492</v>
      </c>
      <c r="L218" t="s">
        <v>650</v>
      </c>
      <c r="M218">
        <v>2020</v>
      </c>
      <c r="N218" t="s">
        <v>65</v>
      </c>
      <c r="O218" t="s">
        <v>655</v>
      </c>
      <c r="P218" t="s">
        <v>463</v>
      </c>
      <c r="Q218" s="11" t="s">
        <v>651</v>
      </c>
      <c r="R218" t="s">
        <v>652</v>
      </c>
      <c r="S218" s="12" t="s">
        <v>653</v>
      </c>
      <c r="T218" s="18" t="s">
        <v>71</v>
      </c>
      <c r="U218">
        <v>-0.55000000000000004</v>
      </c>
      <c r="BA218">
        <f>+Tabell1533[[#This Row],[Intervall Min]]</f>
        <v>-0.56000000000000005</v>
      </c>
      <c r="BB218">
        <f>+IF(Tabell1533[[#This Row],[Intervall Max]]=Tabell1533[[#This Row],[Intervall Min]],"",Tabell1533[[#This Row],[Intervall Max]])</f>
        <v>-0.53</v>
      </c>
      <c r="BC218" s="18"/>
    </row>
    <row r="219" spans="1:55" x14ac:dyDescent="0.25">
      <c r="A219" t="s">
        <v>491</v>
      </c>
      <c r="B219" t="s">
        <v>139</v>
      </c>
      <c r="C219" t="s">
        <v>74</v>
      </c>
      <c r="D219" t="s">
        <v>59</v>
      </c>
      <c r="E219" t="s">
        <v>448</v>
      </c>
      <c r="F219" t="s">
        <v>132</v>
      </c>
      <c r="G219" s="19" t="s">
        <v>657</v>
      </c>
      <c r="H219" s="11">
        <f t="shared" si="10"/>
        <v>-1.01</v>
      </c>
      <c r="I219" s="11">
        <f t="shared" si="11"/>
        <v>-0.75</v>
      </c>
      <c r="J219" s="11">
        <f>MEDIAN(Tabell1533[[#This Row],[Intervall övr 1]:[Int max]])</f>
        <v>-0.97</v>
      </c>
      <c r="K219" t="s">
        <v>492</v>
      </c>
      <c r="L219" t="s">
        <v>650</v>
      </c>
      <c r="M219">
        <v>2020</v>
      </c>
      <c r="N219" t="s">
        <v>65</v>
      </c>
      <c r="O219" t="s">
        <v>655</v>
      </c>
      <c r="P219" t="s">
        <v>463</v>
      </c>
      <c r="Q219" s="11" t="s">
        <v>651</v>
      </c>
      <c r="R219" t="s">
        <v>652</v>
      </c>
      <c r="S219" s="12" t="s">
        <v>653</v>
      </c>
      <c r="T219" s="18" t="s">
        <v>71</v>
      </c>
      <c r="U219">
        <v>-0.97</v>
      </c>
      <c r="BA219">
        <f>+Tabell1533[[#This Row],[Intervall Min]]</f>
        <v>-1.01</v>
      </c>
      <c r="BB219">
        <f>+IF(Tabell1533[[#This Row],[Intervall Max]]=Tabell1533[[#This Row],[Intervall Min]],"",Tabell1533[[#This Row],[Intervall Max]])</f>
        <v>-0.75</v>
      </c>
      <c r="BC219" s="18"/>
    </row>
    <row r="220" spans="1:55" x14ac:dyDescent="0.25">
      <c r="A220" t="s">
        <v>491</v>
      </c>
      <c r="B220" t="s">
        <v>150</v>
      </c>
      <c r="C220" t="s">
        <v>151</v>
      </c>
      <c r="D220" t="s">
        <v>75</v>
      </c>
      <c r="E220" t="s">
        <v>321</v>
      </c>
      <c r="F220" t="s">
        <v>61</v>
      </c>
      <c r="G220" s="11">
        <v>0.36799999999999999</v>
      </c>
      <c r="H220" s="11">
        <f t="shared" si="10"/>
        <v>0.36799999999999999</v>
      </c>
      <c r="I220" s="11">
        <f t="shared" si="11"/>
        <v>0.36799999999999999</v>
      </c>
      <c r="J220" s="11">
        <f>MEDIAN(Tabell1533[[#This Row],[Intervall övr 1]:[Int max]])</f>
        <v>0.36799999999999999</v>
      </c>
      <c r="K220" t="s">
        <v>511</v>
      </c>
      <c r="L220" t="s">
        <v>616</v>
      </c>
      <c r="M220">
        <v>2018</v>
      </c>
      <c r="N220" t="s">
        <v>65</v>
      </c>
      <c r="O220" t="s">
        <v>617</v>
      </c>
      <c r="P220" t="s">
        <v>155</v>
      </c>
      <c r="Q220" s="19" t="s">
        <v>81</v>
      </c>
      <c r="R220" t="s">
        <v>156</v>
      </c>
      <c r="S220" s="12" t="s">
        <v>658</v>
      </c>
      <c r="T220" s="18" t="s">
        <v>71</v>
      </c>
      <c r="BA220">
        <f>+Tabell1533[[#This Row],[Intervall Min]]</f>
        <v>0.36799999999999999</v>
      </c>
      <c r="BB220" t="str">
        <f>+IF(Tabell1533[[#This Row],[Intervall Max]]=Tabell1533[[#This Row],[Intervall Min]],"",Tabell1533[[#This Row],[Intervall Max]])</f>
        <v/>
      </c>
      <c r="BC220" s="18"/>
    </row>
    <row r="221" spans="1:55" x14ac:dyDescent="0.25">
      <c r="A221" t="s">
        <v>491</v>
      </c>
      <c r="B221" t="s">
        <v>150</v>
      </c>
      <c r="C221" t="s">
        <v>151</v>
      </c>
      <c r="D221" t="s">
        <v>59</v>
      </c>
      <c r="E221" t="s">
        <v>321</v>
      </c>
      <c r="F221" t="s">
        <v>61</v>
      </c>
      <c r="G221" s="11" t="s">
        <v>659</v>
      </c>
      <c r="H221" s="11">
        <f t="shared" si="10"/>
        <v>0.439</v>
      </c>
      <c r="I221" s="11">
        <f t="shared" si="11"/>
        <v>0.99099999999999999</v>
      </c>
      <c r="J221" s="11">
        <f>MEDIAN(Tabell1533[[#This Row],[Intervall övr 1]:[Int max]])</f>
        <v>0.71500000000000008</v>
      </c>
      <c r="K221" t="s">
        <v>511</v>
      </c>
      <c r="L221" t="s">
        <v>616</v>
      </c>
      <c r="M221">
        <v>2018</v>
      </c>
      <c r="N221" t="s">
        <v>65</v>
      </c>
      <c r="O221" t="s">
        <v>617</v>
      </c>
      <c r="P221" t="s">
        <v>155</v>
      </c>
      <c r="Q221" s="19" t="s">
        <v>81</v>
      </c>
      <c r="R221" t="s">
        <v>156</v>
      </c>
      <c r="S221" s="12" t="s">
        <v>658</v>
      </c>
      <c r="T221" s="18" t="s">
        <v>71</v>
      </c>
      <c r="BA221">
        <f>+Tabell1533[[#This Row],[Intervall Min]]</f>
        <v>0.439</v>
      </c>
      <c r="BB221">
        <f>+IF(Tabell1533[[#This Row],[Intervall Max]]=Tabell1533[[#This Row],[Intervall Min]],"",Tabell1533[[#This Row],[Intervall Max]])</f>
        <v>0.99099999999999999</v>
      </c>
      <c r="BC221" s="18"/>
    </row>
    <row r="222" spans="1:55" x14ac:dyDescent="0.25">
      <c r="A222" t="s">
        <v>491</v>
      </c>
      <c r="B222" t="s">
        <v>139</v>
      </c>
      <c r="C222" t="s">
        <v>74</v>
      </c>
      <c r="D222" t="s">
        <v>59</v>
      </c>
      <c r="E222" t="s">
        <v>321</v>
      </c>
      <c r="F222" t="s">
        <v>61</v>
      </c>
      <c r="G222" s="19" t="s">
        <v>660</v>
      </c>
      <c r="H222" s="11">
        <f t="shared" si="10"/>
        <v>-0.93</v>
      </c>
      <c r="I222" s="11">
        <f t="shared" si="11"/>
        <v>-0.377</v>
      </c>
      <c r="J222" s="11">
        <f>MEDIAN(Tabell1533[[#This Row],[Intervall övr 1]:[Int max]])</f>
        <v>-0.377</v>
      </c>
      <c r="K222" t="s">
        <v>492</v>
      </c>
      <c r="L222" t="s">
        <v>616</v>
      </c>
      <c r="M222">
        <v>2018</v>
      </c>
      <c r="N222" t="s">
        <v>65</v>
      </c>
      <c r="O222" t="s">
        <v>617</v>
      </c>
      <c r="P222" t="s">
        <v>155</v>
      </c>
      <c r="Q222" s="19" t="s">
        <v>81</v>
      </c>
      <c r="R222" t="s">
        <v>156</v>
      </c>
      <c r="S222" s="12" t="s">
        <v>658</v>
      </c>
      <c r="T222" s="18" t="s">
        <v>71</v>
      </c>
      <c r="U222">
        <v>0.76200000000000001</v>
      </c>
      <c r="BA222">
        <f>+Tabell1533[[#This Row],[Intervall Min]]</f>
        <v>-0.93</v>
      </c>
      <c r="BB222">
        <f>+IF(Tabell1533[[#This Row],[Intervall Max]]=Tabell1533[[#This Row],[Intervall Min]],"",Tabell1533[[#This Row],[Intervall Max]])</f>
        <v>-0.377</v>
      </c>
      <c r="BC222" s="18"/>
    </row>
    <row r="223" spans="1:55" x14ac:dyDescent="0.25">
      <c r="A223" t="s">
        <v>491</v>
      </c>
      <c r="B223" t="s">
        <v>139</v>
      </c>
      <c r="C223" t="s">
        <v>74</v>
      </c>
      <c r="D223" t="s">
        <v>59</v>
      </c>
      <c r="E223" t="s">
        <v>321</v>
      </c>
      <c r="F223" t="s">
        <v>61</v>
      </c>
      <c r="G223" s="11" t="s">
        <v>661</v>
      </c>
      <c r="H223" s="11">
        <f t="shared" si="10"/>
        <v>-0.36</v>
      </c>
      <c r="I223" s="11">
        <f t="shared" si="11"/>
        <v>-0.34100000000000003</v>
      </c>
      <c r="J223" s="11">
        <f>MEDIAN(Tabell1533[[#This Row],[Intervall övr 1]:[Int max]])</f>
        <v>-0.35050000000000003</v>
      </c>
      <c r="K223" t="s">
        <v>492</v>
      </c>
      <c r="L223" t="s">
        <v>662</v>
      </c>
      <c r="M223">
        <v>2022</v>
      </c>
      <c r="N223" t="s">
        <v>65</v>
      </c>
      <c r="O223" t="s">
        <v>663</v>
      </c>
      <c r="P223" t="s">
        <v>67</v>
      </c>
      <c r="Q223" s="11" t="s">
        <v>664</v>
      </c>
      <c r="R223" t="s">
        <v>665</v>
      </c>
      <c r="S223" s="12" t="s">
        <v>666</v>
      </c>
      <c r="T223" s="18" t="s">
        <v>166</v>
      </c>
      <c r="BA223">
        <f>+Tabell1533[[#This Row],[Intervall Min]]</f>
        <v>-0.36</v>
      </c>
      <c r="BB223">
        <f>+IF(Tabell1533[[#This Row],[Intervall Max]]=Tabell1533[[#This Row],[Intervall Min]],"",Tabell1533[[#This Row],[Intervall Max]])</f>
        <v>-0.34100000000000003</v>
      </c>
      <c r="BC223" s="18"/>
    </row>
    <row r="224" spans="1:55" x14ac:dyDescent="0.25">
      <c r="A224" t="s">
        <v>491</v>
      </c>
      <c r="B224" t="s">
        <v>139</v>
      </c>
      <c r="C224" t="s">
        <v>74</v>
      </c>
      <c r="D224" t="s">
        <v>59</v>
      </c>
      <c r="E224" t="s">
        <v>321</v>
      </c>
      <c r="F224" t="s">
        <v>61</v>
      </c>
      <c r="G224" s="19" t="s">
        <v>667</v>
      </c>
      <c r="H224" s="11">
        <f t="shared" si="10"/>
        <v>-1.5</v>
      </c>
      <c r="I224" s="11">
        <f t="shared" si="11"/>
        <v>-0.28000000000000003</v>
      </c>
      <c r="J224" s="11">
        <f>MEDIAN(Tabell1533[[#This Row],[Intervall övr 1]:[Int max]])</f>
        <v>-0.99</v>
      </c>
      <c r="K224" t="s">
        <v>492</v>
      </c>
      <c r="L224" t="s">
        <v>610</v>
      </c>
      <c r="M224">
        <v>2015</v>
      </c>
      <c r="N224" t="s">
        <v>65</v>
      </c>
      <c r="O224" t="s">
        <v>611</v>
      </c>
      <c r="P224" t="s">
        <v>668</v>
      </c>
      <c r="Q224" s="11">
        <v>2011</v>
      </c>
      <c r="R224" t="s">
        <v>612</v>
      </c>
      <c r="S224" s="13" t="s">
        <v>613</v>
      </c>
      <c r="T224" s="18" t="s">
        <v>71</v>
      </c>
      <c r="U224">
        <v>-1.1399999999999999</v>
      </c>
      <c r="V224">
        <v>-1.18</v>
      </c>
      <c r="W224">
        <v>-0.96</v>
      </c>
      <c r="X224">
        <v>-0.99</v>
      </c>
      <c r="Y224">
        <v>-0.38</v>
      </c>
      <c r="Z224">
        <v>-0.63</v>
      </c>
      <c r="AA224">
        <v>-1.1299999999999999</v>
      </c>
      <c r="BA224">
        <f>+Tabell1533[[#This Row],[Intervall Min]]</f>
        <v>-1.5</v>
      </c>
      <c r="BB224">
        <f>+IF(Tabell1533[[#This Row],[Intervall Max]]=Tabell1533[[#This Row],[Intervall Min]],"",Tabell1533[[#This Row],[Intervall Max]])</f>
        <v>-0.28000000000000003</v>
      </c>
      <c r="BC224" s="18"/>
    </row>
    <row r="225" spans="1:55" x14ac:dyDescent="0.25">
      <c r="A225" t="s">
        <v>491</v>
      </c>
      <c r="B225" t="s">
        <v>139</v>
      </c>
      <c r="C225" t="s">
        <v>74</v>
      </c>
      <c r="D225" t="s">
        <v>59</v>
      </c>
      <c r="E225" t="s">
        <v>459</v>
      </c>
      <c r="F225" t="s">
        <v>90</v>
      </c>
      <c r="G225" s="11">
        <v>-0.31</v>
      </c>
      <c r="H225" s="11">
        <f t="shared" si="10"/>
        <v>-0.31</v>
      </c>
      <c r="I225" s="11">
        <f t="shared" si="11"/>
        <v>-0.31</v>
      </c>
      <c r="J225" s="11">
        <f>MEDIAN(Tabell1533[[#This Row],[Intervall övr 1]:[Int max]])</f>
        <v>-0.31</v>
      </c>
      <c r="K225" t="s">
        <v>492</v>
      </c>
      <c r="L225" t="s">
        <v>669</v>
      </c>
      <c r="M225">
        <v>2005</v>
      </c>
      <c r="N225" t="s">
        <v>670</v>
      </c>
      <c r="O225" t="s">
        <v>671</v>
      </c>
      <c r="P225" t="s">
        <v>94</v>
      </c>
      <c r="Q225" s="11" t="s">
        <v>81</v>
      </c>
      <c r="R225" t="s">
        <v>672</v>
      </c>
      <c r="S225" s="12" t="s">
        <v>673</v>
      </c>
      <c r="T225" s="18" t="s">
        <v>674</v>
      </c>
      <c r="BA225">
        <f>+Tabell1533[[#This Row],[Intervall Min]]</f>
        <v>-0.31</v>
      </c>
      <c r="BB225" t="str">
        <f>+IF(Tabell1533[[#This Row],[Intervall Max]]=Tabell1533[[#This Row],[Intervall Min]],"",Tabell1533[[#This Row],[Intervall Max]])</f>
        <v/>
      </c>
      <c r="BC225" s="18"/>
    </row>
    <row r="226" spans="1:55" x14ac:dyDescent="0.25">
      <c r="A226" t="s">
        <v>491</v>
      </c>
      <c r="B226" t="s">
        <v>139</v>
      </c>
      <c r="C226" t="s">
        <v>74</v>
      </c>
      <c r="D226" t="s">
        <v>59</v>
      </c>
      <c r="E226" t="s">
        <v>448</v>
      </c>
      <c r="F226" t="s">
        <v>132</v>
      </c>
      <c r="G226" s="11">
        <v>-0.52500000000000002</v>
      </c>
      <c r="H226" s="11">
        <f t="shared" si="10"/>
        <v>-0.52500000000000002</v>
      </c>
      <c r="I226" s="11">
        <f t="shared" si="11"/>
        <v>-0.52500000000000002</v>
      </c>
      <c r="J226" s="11">
        <f>MEDIAN(Tabell1533[[#This Row],[Intervall övr 1]:[Int max]])</f>
        <v>-0.52500000000000002</v>
      </c>
      <c r="K226" t="s">
        <v>492</v>
      </c>
      <c r="L226" t="s">
        <v>669</v>
      </c>
      <c r="M226">
        <v>2005</v>
      </c>
      <c r="N226" t="s">
        <v>670</v>
      </c>
      <c r="O226" t="s">
        <v>671</v>
      </c>
      <c r="P226" t="s">
        <v>94</v>
      </c>
      <c r="Q226" s="11" t="s">
        <v>81</v>
      </c>
      <c r="R226" t="s">
        <v>672</v>
      </c>
      <c r="S226" s="12" t="s">
        <v>673</v>
      </c>
      <c r="T226" s="18" t="s">
        <v>675</v>
      </c>
      <c r="BA226">
        <f>+Tabell1533[[#This Row],[Intervall Min]]</f>
        <v>-0.52500000000000002</v>
      </c>
      <c r="BB226" t="str">
        <f>+IF(Tabell1533[[#This Row],[Intervall Max]]=Tabell1533[[#This Row],[Intervall Min]],"",Tabell1533[[#This Row],[Intervall Max]])</f>
        <v/>
      </c>
      <c r="BC226" s="18"/>
    </row>
    <row r="227" spans="1:55" x14ac:dyDescent="0.25">
      <c r="A227" t="s">
        <v>491</v>
      </c>
      <c r="B227" t="s">
        <v>139</v>
      </c>
      <c r="C227" t="s">
        <v>74</v>
      </c>
      <c r="D227" t="s">
        <v>59</v>
      </c>
      <c r="E227" t="s">
        <v>321</v>
      </c>
      <c r="F227" t="s">
        <v>61</v>
      </c>
      <c r="G227" s="11">
        <v>-0.13400000000000001</v>
      </c>
      <c r="H227" s="11">
        <f t="shared" si="10"/>
        <v>-0.13400000000000001</v>
      </c>
      <c r="I227" s="11">
        <f t="shared" si="11"/>
        <v>-0.13400000000000001</v>
      </c>
      <c r="J227" s="11">
        <f>MEDIAN(Tabell1533[[#This Row],[Intervall övr 1]:[Int max]])</f>
        <v>-0.13400000000000001</v>
      </c>
      <c r="K227" t="s">
        <v>492</v>
      </c>
      <c r="L227" t="s">
        <v>669</v>
      </c>
      <c r="M227">
        <v>2005</v>
      </c>
      <c r="N227" t="s">
        <v>670</v>
      </c>
      <c r="O227" t="s">
        <v>671</v>
      </c>
      <c r="P227" t="s">
        <v>94</v>
      </c>
      <c r="Q227" s="11" t="s">
        <v>81</v>
      </c>
      <c r="R227" t="s">
        <v>672</v>
      </c>
      <c r="S227" s="12" t="s">
        <v>673</v>
      </c>
      <c r="T227" s="18" t="s">
        <v>676</v>
      </c>
      <c r="BA227">
        <f>+Tabell1533[[#This Row],[Intervall Min]]</f>
        <v>-0.13400000000000001</v>
      </c>
      <c r="BB227" t="str">
        <f>+IF(Tabell1533[[#This Row],[Intervall Max]]=Tabell1533[[#This Row],[Intervall Min]],"",Tabell1533[[#This Row],[Intervall Max]])</f>
        <v/>
      </c>
      <c r="BC227" s="18"/>
    </row>
    <row r="228" spans="1:55" x14ac:dyDescent="0.25">
      <c r="A228" t="s">
        <v>677</v>
      </c>
      <c r="B228" t="s">
        <v>206</v>
      </c>
      <c r="C228" t="s">
        <v>74</v>
      </c>
      <c r="D228" t="s">
        <v>75</v>
      </c>
      <c r="E228" t="s">
        <v>60</v>
      </c>
      <c r="F228" t="s">
        <v>61</v>
      </c>
      <c r="G228" s="19" t="s">
        <v>678</v>
      </c>
      <c r="H228" s="11">
        <f t="shared" si="10"/>
        <v>-3.8</v>
      </c>
      <c r="I228" s="11">
        <f t="shared" si="11"/>
        <v>-3.2</v>
      </c>
      <c r="J228" s="11">
        <f>MEDIAN(Tabell1533[[#This Row],[Intervall övr 1]:[Int max]])</f>
        <v>-3.5</v>
      </c>
      <c r="K228" t="s">
        <v>679</v>
      </c>
      <c r="L228" t="s">
        <v>680</v>
      </c>
      <c r="M228">
        <v>2012</v>
      </c>
      <c r="N228" t="s">
        <v>65</v>
      </c>
      <c r="O228" t="s">
        <v>681</v>
      </c>
      <c r="P228" t="s">
        <v>682</v>
      </c>
      <c r="Q228" s="11" t="s">
        <v>683</v>
      </c>
      <c r="R228" t="s">
        <v>684</v>
      </c>
      <c r="S228" s="12" t="s">
        <v>685</v>
      </c>
      <c r="T228" t="s">
        <v>214</v>
      </c>
      <c r="BA228">
        <f>+Tabell1533[[#This Row],[Intervall Min]]</f>
        <v>-3.8</v>
      </c>
      <c r="BB228">
        <f>+IF(Tabell1533[[#This Row],[Intervall Max]]=Tabell1533[[#This Row],[Intervall Min]],"",Tabell1533[[#This Row],[Intervall Max]])</f>
        <v>-3.2</v>
      </c>
      <c r="BC228" s="18"/>
    </row>
    <row r="229" spans="1:55" x14ac:dyDescent="0.25">
      <c r="A229" t="s">
        <v>677</v>
      </c>
      <c r="B229" t="s">
        <v>206</v>
      </c>
      <c r="C229" t="s">
        <v>74</v>
      </c>
      <c r="D229" t="s">
        <v>75</v>
      </c>
      <c r="E229" t="s">
        <v>60</v>
      </c>
      <c r="F229" t="s">
        <v>90</v>
      </c>
      <c r="G229" s="19" t="s">
        <v>686</v>
      </c>
      <c r="H229" s="11">
        <f t="shared" si="10"/>
        <v>-4.4649999999999999</v>
      </c>
      <c r="I229" s="11">
        <f t="shared" si="11"/>
        <v>-3.907</v>
      </c>
      <c r="J229" s="11">
        <f>MEDIAN(Tabell1533[[#This Row],[Intervall övr 1]:[Int max]])</f>
        <v>-4.2240000000000002</v>
      </c>
      <c r="K229" t="s">
        <v>679</v>
      </c>
      <c r="L229" t="s">
        <v>209</v>
      </c>
      <c r="M229">
        <v>2018</v>
      </c>
      <c r="N229" t="s">
        <v>65</v>
      </c>
      <c r="O229" t="s">
        <v>210</v>
      </c>
      <c r="P229" t="s">
        <v>67</v>
      </c>
      <c r="Q229" s="11" t="s">
        <v>211</v>
      </c>
      <c r="R229" t="s">
        <v>212</v>
      </c>
      <c r="S229" s="13" t="s">
        <v>213</v>
      </c>
      <c r="T229" t="s">
        <v>687</v>
      </c>
      <c r="U229">
        <v>-4.0279999999999996</v>
      </c>
      <c r="V229">
        <v>-4.42</v>
      </c>
      <c r="BA229">
        <f>+Tabell1533[[#This Row],[Intervall Min]]</f>
        <v>-4.4649999999999999</v>
      </c>
      <c r="BB229">
        <f>+IF(Tabell1533[[#This Row],[Intervall Max]]=Tabell1533[[#This Row],[Intervall Min]],"",Tabell1533[[#This Row],[Intervall Max]])</f>
        <v>-3.907</v>
      </c>
      <c r="BC229" s="18"/>
    </row>
    <row r="230" spans="1:55" x14ac:dyDescent="0.25">
      <c r="A230" t="s">
        <v>677</v>
      </c>
      <c r="B230" t="s">
        <v>142</v>
      </c>
      <c r="C230" t="s">
        <v>99</v>
      </c>
      <c r="D230" t="s">
        <v>75</v>
      </c>
      <c r="E230" t="s">
        <v>60</v>
      </c>
      <c r="F230" t="s">
        <v>90</v>
      </c>
      <c r="G230" s="11" t="s">
        <v>688</v>
      </c>
      <c r="H230" s="11">
        <f t="shared" si="10"/>
        <v>2.246</v>
      </c>
      <c r="I230" s="11">
        <f t="shared" si="11"/>
        <v>2.46</v>
      </c>
      <c r="J230" s="11">
        <f>MEDIAN(Tabell1533[[#This Row],[Intervall övr 1]:[Int max]])</f>
        <v>2.4264999999999999</v>
      </c>
      <c r="K230" t="s">
        <v>689</v>
      </c>
      <c r="L230" t="s">
        <v>209</v>
      </c>
      <c r="M230">
        <v>2018</v>
      </c>
      <c r="N230" t="s">
        <v>65</v>
      </c>
      <c r="O230" t="s">
        <v>210</v>
      </c>
      <c r="P230" t="s">
        <v>67</v>
      </c>
      <c r="Q230" s="11" t="s">
        <v>211</v>
      </c>
      <c r="R230" t="s">
        <v>212</v>
      </c>
      <c r="S230" s="12" t="s">
        <v>213</v>
      </c>
      <c r="T230" t="s">
        <v>687</v>
      </c>
      <c r="U230">
        <v>2.3929999999999998</v>
      </c>
      <c r="V230">
        <v>2.5190000000000001</v>
      </c>
      <c r="BA230">
        <f>+Tabell1533[[#This Row],[Intervall Min]]</f>
        <v>2.246</v>
      </c>
      <c r="BB230">
        <f>+IF(Tabell1533[[#This Row],[Intervall Max]]=Tabell1533[[#This Row],[Intervall Min]],"",Tabell1533[[#This Row],[Intervall Max]])</f>
        <v>2.46</v>
      </c>
      <c r="BC230" s="18"/>
    </row>
    <row r="231" spans="1:55" x14ac:dyDescent="0.25">
      <c r="A231" t="s">
        <v>677</v>
      </c>
      <c r="B231" t="s">
        <v>142</v>
      </c>
      <c r="C231" t="s">
        <v>99</v>
      </c>
      <c r="D231" t="s">
        <v>75</v>
      </c>
      <c r="E231" t="s">
        <v>60</v>
      </c>
      <c r="F231" t="s">
        <v>90</v>
      </c>
      <c r="G231" s="11">
        <v>4.41</v>
      </c>
      <c r="H231" s="11">
        <f t="shared" si="10"/>
        <v>4.41</v>
      </c>
      <c r="I231" s="11">
        <f t="shared" si="11"/>
        <v>4.41</v>
      </c>
      <c r="J231" s="11">
        <f>MEDIAN(Tabell1533[[#This Row],[Intervall övr 1]:[Int max]])</f>
        <v>4.41</v>
      </c>
      <c r="K231" t="s">
        <v>689</v>
      </c>
      <c r="L231" t="s">
        <v>690</v>
      </c>
      <c r="M231">
        <v>2011</v>
      </c>
      <c r="N231" t="s">
        <v>65</v>
      </c>
      <c r="O231" t="s">
        <v>691</v>
      </c>
      <c r="P231" t="s">
        <v>682</v>
      </c>
      <c r="Q231" s="11" t="s">
        <v>692</v>
      </c>
      <c r="R231" t="s">
        <v>693</v>
      </c>
      <c r="S231" s="12" t="s">
        <v>694</v>
      </c>
      <c r="T231" s="18" t="s">
        <v>138</v>
      </c>
      <c r="BA231">
        <f>+Tabell1533[[#This Row],[Intervall Min]]</f>
        <v>4.41</v>
      </c>
      <c r="BB231" t="str">
        <f>+IF(Tabell1533[[#This Row],[Intervall Max]]=Tabell1533[[#This Row],[Intervall Min]],"",Tabell1533[[#This Row],[Intervall Max]])</f>
        <v/>
      </c>
      <c r="BC231" s="18"/>
    </row>
    <row r="232" spans="1:55" x14ac:dyDescent="0.25">
      <c r="A232" t="s">
        <v>677</v>
      </c>
      <c r="B232" t="s">
        <v>206</v>
      </c>
      <c r="C232" t="s">
        <v>74</v>
      </c>
      <c r="D232" t="s">
        <v>75</v>
      </c>
      <c r="E232" t="s">
        <v>60</v>
      </c>
      <c r="F232" t="s">
        <v>90</v>
      </c>
      <c r="G232" s="11">
        <v>-3.27</v>
      </c>
      <c r="H232" s="11">
        <f t="shared" si="10"/>
        <v>-3.27</v>
      </c>
      <c r="I232" s="11">
        <f t="shared" si="11"/>
        <v>-3.27</v>
      </c>
      <c r="J232" s="11">
        <f>MEDIAN(Tabell1533[[#This Row],[Intervall övr 1]:[Int max]])</f>
        <v>-3.27</v>
      </c>
      <c r="K232" t="s">
        <v>679</v>
      </c>
      <c r="L232" t="s">
        <v>690</v>
      </c>
      <c r="M232">
        <v>2011</v>
      </c>
      <c r="N232" t="s">
        <v>65</v>
      </c>
      <c r="O232" t="s">
        <v>691</v>
      </c>
      <c r="P232" t="s">
        <v>682</v>
      </c>
      <c r="Q232" s="11" t="s">
        <v>692</v>
      </c>
      <c r="R232" t="s">
        <v>693</v>
      </c>
      <c r="S232" s="12" t="s">
        <v>694</v>
      </c>
      <c r="T232" s="18" t="s">
        <v>138</v>
      </c>
      <c r="BA232">
        <f>+Tabell1533[[#This Row],[Intervall Min]]</f>
        <v>-3.27</v>
      </c>
      <c r="BB232" t="str">
        <f>+IF(Tabell1533[[#This Row],[Intervall Max]]=Tabell1533[[#This Row],[Intervall Min]],"",Tabell1533[[#This Row],[Intervall Max]])</f>
        <v/>
      </c>
      <c r="BC232" s="18"/>
    </row>
    <row r="233" spans="1:55" x14ac:dyDescent="0.25">
      <c r="A233" t="s">
        <v>695</v>
      </c>
      <c r="B233" t="s">
        <v>696</v>
      </c>
      <c r="C233" t="s">
        <v>74</v>
      </c>
      <c r="D233" t="s">
        <v>59</v>
      </c>
      <c r="E233" t="s">
        <v>321</v>
      </c>
      <c r="F233" t="s">
        <v>61</v>
      </c>
      <c r="G233" s="11">
        <v>-0.05</v>
      </c>
      <c r="H233" s="11">
        <f t="shared" si="10"/>
        <v>-0.05</v>
      </c>
      <c r="I233" s="11">
        <f t="shared" si="11"/>
        <v>-0.05</v>
      </c>
      <c r="J233" s="11">
        <f>MEDIAN(Tabell1533[[#This Row],[Intervall övr 1]:[Int max]])</f>
        <v>-0.05</v>
      </c>
      <c r="K233" t="s">
        <v>697</v>
      </c>
      <c r="L233" t="s">
        <v>563</v>
      </c>
      <c r="M233">
        <v>2007</v>
      </c>
      <c r="N233" t="s">
        <v>65</v>
      </c>
      <c r="O233" t="s">
        <v>564</v>
      </c>
      <c r="P233" t="s">
        <v>67</v>
      </c>
      <c r="Q233" s="11" t="s">
        <v>565</v>
      </c>
      <c r="R233" t="s">
        <v>566</v>
      </c>
      <c r="S233" s="13" t="s">
        <v>567</v>
      </c>
      <c r="T233" t="s">
        <v>698</v>
      </c>
      <c r="BA233">
        <f>+Tabell1533[[#This Row],[Intervall Min]]</f>
        <v>-0.05</v>
      </c>
      <c r="BB233" t="str">
        <f>+IF(Tabell1533[[#This Row],[Intervall Max]]=Tabell1533[[#This Row],[Intervall Min]],"",Tabell1533[[#This Row],[Intervall Max]])</f>
        <v/>
      </c>
      <c r="BC233" s="18"/>
    </row>
    <row r="234" spans="1:55" x14ac:dyDescent="0.25">
      <c r="A234" t="s">
        <v>695</v>
      </c>
      <c r="B234" t="s">
        <v>150</v>
      </c>
      <c r="C234" t="s">
        <v>151</v>
      </c>
      <c r="D234" t="s">
        <v>75</v>
      </c>
      <c r="E234" t="s">
        <v>321</v>
      </c>
      <c r="F234" t="s">
        <v>61</v>
      </c>
      <c r="G234" s="11" t="s">
        <v>699</v>
      </c>
      <c r="H234" s="11">
        <f t="shared" si="10"/>
        <v>0.36</v>
      </c>
      <c r="I234" s="11">
        <f t="shared" si="11"/>
        <v>0.37</v>
      </c>
      <c r="J234" s="11">
        <f>MEDIAN(Tabell1533[[#This Row],[Intervall övr 1]:[Int max]])</f>
        <v>0.36499999999999999</v>
      </c>
      <c r="K234" t="s">
        <v>700</v>
      </c>
      <c r="L234" t="s">
        <v>701</v>
      </c>
      <c r="M234">
        <v>2013</v>
      </c>
      <c r="N234" t="s">
        <v>65</v>
      </c>
      <c r="O234" t="s">
        <v>702</v>
      </c>
      <c r="P234" t="s">
        <v>67</v>
      </c>
      <c r="Q234" s="11" t="s">
        <v>703</v>
      </c>
      <c r="R234" t="s">
        <v>704</v>
      </c>
      <c r="S234" s="13" t="s">
        <v>705</v>
      </c>
      <c r="T234" t="s">
        <v>706</v>
      </c>
      <c r="BA234">
        <f>+Tabell1533[[#This Row],[Intervall Min]]</f>
        <v>0.36</v>
      </c>
      <c r="BB234">
        <f>+IF(Tabell1533[[#This Row],[Intervall Max]]=Tabell1533[[#This Row],[Intervall Min]],"",Tabell1533[[#This Row],[Intervall Max]])</f>
        <v>0.37</v>
      </c>
      <c r="BC234" s="18"/>
    </row>
    <row r="235" spans="1:55" x14ac:dyDescent="0.25">
      <c r="A235" t="s">
        <v>695</v>
      </c>
      <c r="B235" t="s">
        <v>696</v>
      </c>
      <c r="C235" t="s">
        <v>74</v>
      </c>
      <c r="D235" t="s">
        <v>75</v>
      </c>
      <c r="E235" t="s">
        <v>321</v>
      </c>
      <c r="F235" t="s">
        <v>61</v>
      </c>
      <c r="G235" s="19" t="s">
        <v>707</v>
      </c>
      <c r="H235" s="11">
        <f t="shared" si="10"/>
        <v>-0.48</v>
      </c>
      <c r="I235" s="11">
        <f t="shared" si="11"/>
        <v>-0.25</v>
      </c>
      <c r="J235" s="11">
        <f>MEDIAN(Tabell1533[[#This Row],[Intervall övr 1]:[Int max]])</f>
        <v>-0.36499999999999999</v>
      </c>
      <c r="K235" t="s">
        <v>708</v>
      </c>
      <c r="L235" t="s">
        <v>701</v>
      </c>
      <c r="M235">
        <v>2013</v>
      </c>
      <c r="N235" t="s">
        <v>65</v>
      </c>
      <c r="O235" t="s">
        <v>702</v>
      </c>
      <c r="P235" t="s">
        <v>67</v>
      </c>
      <c r="Q235" s="11" t="s">
        <v>703</v>
      </c>
      <c r="R235" t="s">
        <v>704</v>
      </c>
      <c r="S235" s="12" t="s">
        <v>709</v>
      </c>
      <c r="T235" t="s">
        <v>710</v>
      </c>
      <c r="BA235">
        <f>+Tabell1533[[#This Row],[Intervall Min]]</f>
        <v>-0.48</v>
      </c>
      <c r="BB235">
        <f>+IF(Tabell1533[[#This Row],[Intervall Max]]=Tabell1533[[#This Row],[Intervall Min]],"",Tabell1533[[#This Row],[Intervall Max]])</f>
        <v>-0.25</v>
      </c>
      <c r="BC235" s="18"/>
    </row>
    <row r="236" spans="1:55" x14ac:dyDescent="0.25">
      <c r="A236" t="s">
        <v>695</v>
      </c>
      <c r="B236" t="s">
        <v>696</v>
      </c>
      <c r="C236" t="s">
        <v>74</v>
      </c>
      <c r="D236" t="s">
        <v>59</v>
      </c>
      <c r="E236" t="s">
        <v>321</v>
      </c>
      <c r="F236" t="s">
        <v>61</v>
      </c>
      <c r="G236" s="11">
        <v>-0.08</v>
      </c>
      <c r="H236" s="11">
        <f t="shared" si="10"/>
        <v>-0.08</v>
      </c>
      <c r="I236" s="11">
        <f t="shared" si="11"/>
        <v>-0.08</v>
      </c>
      <c r="J236" s="11">
        <f>MEDIAN(Tabell1533[[#This Row],[Intervall övr 1]:[Int max]])</f>
        <v>-0.08</v>
      </c>
      <c r="K236" t="s">
        <v>708</v>
      </c>
      <c r="L236" t="s">
        <v>711</v>
      </c>
      <c r="M236">
        <v>2007</v>
      </c>
      <c r="N236" t="s">
        <v>65</v>
      </c>
      <c r="O236" t="s">
        <v>712</v>
      </c>
      <c r="P236" t="s">
        <v>67</v>
      </c>
      <c r="Q236" s="11" t="s">
        <v>713</v>
      </c>
      <c r="R236" t="s">
        <v>714</v>
      </c>
      <c r="S236" s="13" t="s">
        <v>715</v>
      </c>
      <c r="T236" s="18" t="s">
        <v>71</v>
      </c>
      <c r="BA236">
        <f>+Tabell1533[[#This Row],[Intervall Min]]</f>
        <v>-0.08</v>
      </c>
      <c r="BB236" t="str">
        <f>+IF(Tabell1533[[#This Row],[Intervall Max]]=Tabell1533[[#This Row],[Intervall Min]],"",Tabell1533[[#This Row],[Intervall Max]])</f>
        <v/>
      </c>
      <c r="BC236" s="18"/>
    </row>
    <row r="237" spans="1:55" x14ac:dyDescent="0.25">
      <c r="A237" t="s">
        <v>695</v>
      </c>
      <c r="B237" t="s">
        <v>696</v>
      </c>
      <c r="C237" t="s">
        <v>74</v>
      </c>
      <c r="D237" t="s">
        <v>75</v>
      </c>
      <c r="E237" t="s">
        <v>321</v>
      </c>
      <c r="F237" t="s">
        <v>61</v>
      </c>
      <c r="G237" s="11">
        <v>-0.53</v>
      </c>
      <c r="H237" s="11">
        <f t="shared" si="10"/>
        <v>-0.53</v>
      </c>
      <c r="I237" s="11">
        <f t="shared" si="11"/>
        <v>-0.53</v>
      </c>
      <c r="J237" s="11">
        <f>MEDIAN(Tabell1533[[#This Row],[Intervall övr 1]:[Int max]])</f>
        <v>-0.53</v>
      </c>
      <c r="K237" t="s">
        <v>708</v>
      </c>
      <c r="L237" t="s">
        <v>716</v>
      </c>
      <c r="M237">
        <v>2022</v>
      </c>
      <c r="N237" t="s">
        <v>65</v>
      </c>
      <c r="O237" t="s">
        <v>717</v>
      </c>
      <c r="P237" t="s">
        <v>718</v>
      </c>
      <c r="Q237" s="11" t="s">
        <v>719</v>
      </c>
      <c r="R237" t="s">
        <v>720</v>
      </c>
      <c r="S237" s="12" t="s">
        <v>721</v>
      </c>
      <c r="T237" s="18" t="s">
        <v>71</v>
      </c>
      <c r="BA237">
        <f>+Tabell1533[[#This Row],[Intervall Min]]</f>
        <v>-0.53</v>
      </c>
      <c r="BB237" t="str">
        <f>+IF(Tabell1533[[#This Row],[Intervall Max]]=Tabell1533[[#This Row],[Intervall Min]],"",Tabell1533[[#This Row],[Intervall Max]])</f>
        <v/>
      </c>
      <c r="BC237" s="18"/>
    </row>
    <row r="238" spans="1:55" x14ac:dyDescent="0.25">
      <c r="A238" t="s">
        <v>695</v>
      </c>
      <c r="B238" t="s">
        <v>696</v>
      </c>
      <c r="C238" t="s">
        <v>74</v>
      </c>
      <c r="D238" t="s">
        <v>59</v>
      </c>
      <c r="E238" t="s">
        <v>321</v>
      </c>
      <c r="F238" t="s">
        <v>61</v>
      </c>
      <c r="G238" s="11">
        <v>-0.63800000000000001</v>
      </c>
      <c r="H238" s="11">
        <f t="shared" si="10"/>
        <v>-0.63800000000000001</v>
      </c>
      <c r="I238" s="11">
        <f t="shared" si="11"/>
        <v>-0.63800000000000001</v>
      </c>
      <c r="J238" s="11">
        <f>MEDIAN(Tabell1533[[#This Row],[Intervall övr 1]:[Int max]])</f>
        <v>-0.63800000000000001</v>
      </c>
      <c r="K238" t="s">
        <v>708</v>
      </c>
      <c r="L238" t="s">
        <v>716</v>
      </c>
      <c r="M238">
        <v>2022</v>
      </c>
      <c r="N238" t="s">
        <v>65</v>
      </c>
      <c r="O238" t="s">
        <v>717</v>
      </c>
      <c r="P238" t="s">
        <v>718</v>
      </c>
      <c r="Q238" s="11" t="s">
        <v>719</v>
      </c>
      <c r="R238" t="s">
        <v>720</v>
      </c>
      <c r="S238" s="12" t="s">
        <v>721</v>
      </c>
      <c r="T238" s="18" t="s">
        <v>71</v>
      </c>
      <c r="BA238">
        <f>+Tabell1533[[#This Row],[Intervall Min]]</f>
        <v>-0.63800000000000001</v>
      </c>
      <c r="BB238" t="str">
        <f>+IF(Tabell1533[[#This Row],[Intervall Max]]=Tabell1533[[#This Row],[Intervall Min]],"",Tabell1533[[#This Row],[Intervall Max]])</f>
        <v/>
      </c>
      <c r="BC238" s="18"/>
    </row>
    <row r="239" spans="1:55" x14ac:dyDescent="0.25">
      <c r="A239" t="s">
        <v>695</v>
      </c>
      <c r="B239" t="s">
        <v>696</v>
      </c>
      <c r="C239" t="s">
        <v>74</v>
      </c>
      <c r="D239" t="s">
        <v>75</v>
      </c>
      <c r="E239" t="s">
        <v>321</v>
      </c>
      <c r="F239" t="s">
        <v>61</v>
      </c>
      <c r="G239" s="11">
        <v>-0.02</v>
      </c>
      <c r="H239" s="11">
        <f t="shared" si="10"/>
        <v>-0.02</v>
      </c>
      <c r="I239" s="11">
        <f t="shared" si="11"/>
        <v>-0.02</v>
      </c>
      <c r="J239" s="11">
        <f>MEDIAN(Tabell1533[[#This Row],[Intervall övr 1]:[Int max]])</f>
        <v>-0.02</v>
      </c>
      <c r="K239" t="s">
        <v>708</v>
      </c>
      <c r="L239" t="s">
        <v>722</v>
      </c>
      <c r="M239">
        <v>2001</v>
      </c>
      <c r="N239" t="s">
        <v>65</v>
      </c>
      <c r="O239" t="s">
        <v>723</v>
      </c>
      <c r="P239" t="s">
        <v>718</v>
      </c>
      <c r="Q239" s="11" t="s">
        <v>724</v>
      </c>
      <c r="R239" t="s">
        <v>725</v>
      </c>
      <c r="S239" s="12" t="s">
        <v>726</v>
      </c>
      <c r="T239" s="18" t="s">
        <v>727</v>
      </c>
      <c r="BA239">
        <f>+Tabell1533[[#This Row],[Intervall Min]]</f>
        <v>-0.02</v>
      </c>
      <c r="BB239" t="str">
        <f>+IF(Tabell1533[[#This Row],[Intervall Max]]=Tabell1533[[#This Row],[Intervall Min]],"",Tabell1533[[#This Row],[Intervall Max]])</f>
        <v/>
      </c>
      <c r="BC239" s="18"/>
    </row>
    <row r="240" spans="1:55" x14ac:dyDescent="0.25">
      <c r="A240" t="s">
        <v>695</v>
      </c>
      <c r="B240" t="s">
        <v>696</v>
      </c>
      <c r="C240" t="s">
        <v>74</v>
      </c>
      <c r="D240" t="s">
        <v>59</v>
      </c>
      <c r="E240" t="s">
        <v>321</v>
      </c>
      <c r="F240" t="s">
        <v>61</v>
      </c>
      <c r="G240" s="11">
        <v>-0.35</v>
      </c>
      <c r="H240" s="11">
        <f t="shared" si="10"/>
        <v>-0.35</v>
      </c>
      <c r="I240" s="11">
        <f t="shared" si="11"/>
        <v>-0.35</v>
      </c>
      <c r="J240" s="11">
        <f>MEDIAN(Tabell1533[[#This Row],[Intervall övr 1]:[Int max]])</f>
        <v>-0.35</v>
      </c>
      <c r="K240" t="s">
        <v>708</v>
      </c>
      <c r="L240" t="s">
        <v>728</v>
      </c>
      <c r="M240">
        <v>2009</v>
      </c>
      <c r="N240" t="s">
        <v>729</v>
      </c>
      <c r="O240" t="s">
        <v>730</v>
      </c>
      <c r="P240" t="s">
        <v>67</v>
      </c>
      <c r="Q240" s="11" t="s">
        <v>731</v>
      </c>
      <c r="R240" t="s">
        <v>732</v>
      </c>
      <c r="S240" s="12" t="s">
        <v>733</v>
      </c>
      <c r="T240" s="18" t="s">
        <v>71</v>
      </c>
      <c r="BA240">
        <f>+Tabell1533[[#This Row],[Intervall Min]]</f>
        <v>-0.35</v>
      </c>
      <c r="BB240" t="str">
        <f>+IF(Tabell1533[[#This Row],[Intervall Max]]=Tabell1533[[#This Row],[Intervall Min]],"",Tabell1533[[#This Row],[Intervall Max]])</f>
        <v/>
      </c>
      <c r="BC240" s="18"/>
    </row>
    <row r="241" spans="1:55" x14ac:dyDescent="0.25">
      <c r="A241" t="s">
        <v>734</v>
      </c>
      <c r="B241" t="s">
        <v>150</v>
      </c>
      <c r="C241" t="s">
        <v>151</v>
      </c>
      <c r="D241" t="s">
        <v>59</v>
      </c>
      <c r="E241" t="s">
        <v>60</v>
      </c>
      <c r="F241" t="s">
        <v>61</v>
      </c>
      <c r="G241" s="11">
        <v>1.1859999999999999</v>
      </c>
      <c r="H241" s="11">
        <f t="shared" si="10"/>
        <v>1.1859999999999999</v>
      </c>
      <c r="I241" s="11">
        <f t="shared" si="11"/>
        <v>1.1859999999999999</v>
      </c>
      <c r="J241" s="11">
        <f>MEDIAN(Tabell1533[[#This Row],[Intervall övr 1]:[Int max]])</f>
        <v>1.1859999999999999</v>
      </c>
      <c r="K241" t="s">
        <v>735</v>
      </c>
      <c r="L241" t="s">
        <v>736</v>
      </c>
      <c r="M241">
        <v>2014</v>
      </c>
      <c r="N241" t="s">
        <v>65</v>
      </c>
      <c r="O241" t="s">
        <v>737</v>
      </c>
      <c r="P241" t="s">
        <v>155</v>
      </c>
      <c r="Q241" s="11" t="s">
        <v>738</v>
      </c>
      <c r="R241" t="s">
        <v>739</v>
      </c>
      <c r="S241" s="13" t="s">
        <v>740</v>
      </c>
      <c r="T241" t="s">
        <v>741</v>
      </c>
      <c r="BA241">
        <f>+Tabell1533[[#This Row],[Intervall Min]]</f>
        <v>1.1859999999999999</v>
      </c>
      <c r="BB241" t="str">
        <f>+IF(Tabell1533[[#This Row],[Intervall Max]]=Tabell1533[[#This Row],[Intervall Min]],"",Tabell1533[[#This Row],[Intervall Max]])</f>
        <v/>
      </c>
      <c r="BC241" s="18"/>
    </row>
    <row r="242" spans="1:55" x14ac:dyDescent="0.25">
      <c r="A242" t="s">
        <v>742</v>
      </c>
      <c r="B242" t="s">
        <v>743</v>
      </c>
      <c r="C242" t="s">
        <v>74</v>
      </c>
      <c r="D242" t="s">
        <v>75</v>
      </c>
      <c r="E242" t="s">
        <v>60</v>
      </c>
      <c r="F242" t="s">
        <v>61</v>
      </c>
      <c r="G242" s="11">
        <v>-0.75800000000000001</v>
      </c>
      <c r="H242" s="11">
        <f t="shared" si="10"/>
        <v>-0.75800000000000001</v>
      </c>
      <c r="I242" s="11">
        <f t="shared" si="11"/>
        <v>-0.75800000000000001</v>
      </c>
      <c r="J242" s="11">
        <f>MEDIAN(Tabell1533[[#This Row],[Intervall övr 1]:[Int max]])</f>
        <v>-0.75800000000000001</v>
      </c>
      <c r="K242" t="s">
        <v>744</v>
      </c>
      <c r="L242" t="s">
        <v>745</v>
      </c>
      <c r="M242">
        <v>2021</v>
      </c>
      <c r="N242" t="s">
        <v>335</v>
      </c>
      <c r="O242" s="18" t="s">
        <v>746</v>
      </c>
      <c r="P242" t="s">
        <v>67</v>
      </c>
      <c r="Q242" s="11" t="s">
        <v>747</v>
      </c>
      <c r="R242" t="s">
        <v>748</v>
      </c>
      <c r="S242" s="12" t="s">
        <v>749</v>
      </c>
      <c r="T242" t="s">
        <v>750</v>
      </c>
      <c r="BA242">
        <f>+Tabell1533[[#This Row],[Intervall Min]]</f>
        <v>-0.75800000000000001</v>
      </c>
      <c r="BB242" t="str">
        <f>+IF(Tabell1533[[#This Row],[Intervall Max]]=Tabell1533[[#This Row],[Intervall Min]],"",Tabell1533[[#This Row],[Intervall Max]])</f>
        <v/>
      </c>
      <c r="BC242" s="18"/>
    </row>
    <row r="243" spans="1:55" x14ac:dyDescent="0.25">
      <c r="A243" t="s">
        <v>742</v>
      </c>
      <c r="B243" t="s">
        <v>150</v>
      </c>
      <c r="C243" t="s">
        <v>151</v>
      </c>
      <c r="D243" t="s">
        <v>59</v>
      </c>
      <c r="E243" t="s">
        <v>60</v>
      </c>
      <c r="F243" t="s">
        <v>61</v>
      </c>
      <c r="G243" s="11">
        <v>1.546</v>
      </c>
      <c r="H243" s="11">
        <f t="shared" si="10"/>
        <v>1.546</v>
      </c>
      <c r="I243" s="11">
        <f t="shared" si="11"/>
        <v>1.546</v>
      </c>
      <c r="J243" s="11">
        <f>MEDIAN(Tabell1533[[#This Row],[Intervall övr 1]:[Int max]])</f>
        <v>1.546</v>
      </c>
      <c r="K243" t="s">
        <v>735</v>
      </c>
      <c r="L243" t="s">
        <v>736</v>
      </c>
      <c r="M243">
        <v>2014</v>
      </c>
      <c r="N243" t="s">
        <v>65</v>
      </c>
      <c r="O243" t="s">
        <v>737</v>
      </c>
      <c r="P243" t="s">
        <v>155</v>
      </c>
      <c r="Q243" s="11" t="s">
        <v>738</v>
      </c>
      <c r="R243" t="s">
        <v>739</v>
      </c>
      <c r="S243" s="13" t="s">
        <v>740</v>
      </c>
      <c r="T243" t="s">
        <v>741</v>
      </c>
      <c r="BA243">
        <f>+Tabell1533[[#This Row],[Intervall Min]]</f>
        <v>1.546</v>
      </c>
      <c r="BB243" t="str">
        <f>+IF(Tabell1533[[#This Row],[Intervall Max]]=Tabell1533[[#This Row],[Intervall Min]],"",Tabell1533[[#This Row],[Intervall Max]])</f>
        <v/>
      </c>
      <c r="BC243" s="18"/>
    </row>
    <row r="244" spans="1:55" x14ac:dyDescent="0.25">
      <c r="A244" t="s">
        <v>742</v>
      </c>
      <c r="B244" t="s">
        <v>150</v>
      </c>
      <c r="C244" t="s">
        <v>151</v>
      </c>
      <c r="D244" t="s">
        <v>75</v>
      </c>
      <c r="E244" t="s">
        <v>60</v>
      </c>
      <c r="F244" t="s">
        <v>61</v>
      </c>
      <c r="G244" s="11">
        <v>2.97</v>
      </c>
      <c r="H244" s="11">
        <f t="shared" si="10"/>
        <v>2.97</v>
      </c>
      <c r="I244" s="11">
        <f t="shared" si="11"/>
        <v>2.97</v>
      </c>
      <c r="J244" s="11">
        <f>MEDIAN(Tabell1533[[#This Row],[Intervall övr 1]:[Int max]])</f>
        <v>2.97</v>
      </c>
      <c r="K244" t="s">
        <v>751</v>
      </c>
      <c r="L244" t="s">
        <v>745</v>
      </c>
      <c r="M244">
        <v>2021</v>
      </c>
      <c r="N244" t="s">
        <v>335</v>
      </c>
      <c r="O244" s="18" t="s">
        <v>746</v>
      </c>
      <c r="P244" t="s">
        <v>67</v>
      </c>
      <c r="Q244" s="11" t="s">
        <v>752</v>
      </c>
      <c r="R244" t="s">
        <v>753</v>
      </c>
      <c r="S244" s="12" t="s">
        <v>749</v>
      </c>
      <c r="T244" t="s">
        <v>754</v>
      </c>
      <c r="BA244">
        <f>+Tabell1533[[#This Row],[Intervall Min]]</f>
        <v>2.97</v>
      </c>
      <c r="BB244" t="str">
        <f>+IF(Tabell1533[[#This Row],[Intervall Max]]=Tabell1533[[#This Row],[Intervall Min]],"",Tabell1533[[#This Row],[Intervall Max]])</f>
        <v/>
      </c>
      <c r="BC244" s="18"/>
    </row>
    <row r="245" spans="1:55" x14ac:dyDescent="0.25">
      <c r="A245" t="s">
        <v>755</v>
      </c>
      <c r="B245" t="s">
        <v>756</v>
      </c>
      <c r="C245" t="s">
        <v>58</v>
      </c>
      <c r="D245" t="s">
        <v>75</v>
      </c>
      <c r="E245" t="s">
        <v>757</v>
      </c>
      <c r="F245" t="s">
        <v>61</v>
      </c>
      <c r="G245" s="20">
        <v>-83</v>
      </c>
      <c r="H245" s="11">
        <f t="shared" si="10"/>
        <v>-83</v>
      </c>
      <c r="I245" s="11">
        <f t="shared" si="11"/>
        <v>-83</v>
      </c>
      <c r="J245" s="11">
        <f>MEDIAN(Tabell1533[[#This Row],[Intervall övr 1]:[Int max]])</f>
        <v>-83</v>
      </c>
      <c r="K245" t="s">
        <v>758</v>
      </c>
      <c r="L245" t="s">
        <v>759</v>
      </c>
      <c r="M245">
        <v>2022</v>
      </c>
      <c r="N245" t="s">
        <v>760</v>
      </c>
      <c r="O245" t="s">
        <v>761</v>
      </c>
      <c r="P245" t="s">
        <v>67</v>
      </c>
      <c r="Q245" s="11" t="s">
        <v>762</v>
      </c>
      <c r="R245" t="s">
        <v>763</v>
      </c>
      <c r="S245" s="12" t="s">
        <v>764</v>
      </c>
      <c r="T245" t="s">
        <v>765</v>
      </c>
      <c r="BA245">
        <f>+Tabell1533[[#This Row],[Intervall Min]]</f>
        <v>-83</v>
      </c>
      <c r="BB245" t="str">
        <f>+IF(Tabell1533[[#This Row],[Intervall Max]]=Tabell1533[[#This Row],[Intervall Min]],"",Tabell1533[[#This Row],[Intervall Max]])</f>
        <v/>
      </c>
      <c r="BC245" s="18"/>
    </row>
    <row r="246" spans="1:55" x14ac:dyDescent="0.25">
      <c r="A246" t="s">
        <v>766</v>
      </c>
      <c r="B246" t="s">
        <v>767</v>
      </c>
      <c r="C246" t="s">
        <v>74</v>
      </c>
      <c r="D246" t="s">
        <v>75</v>
      </c>
      <c r="E246" t="s">
        <v>321</v>
      </c>
      <c r="F246" t="s">
        <v>61</v>
      </c>
      <c r="G246" s="11" t="s">
        <v>768</v>
      </c>
      <c r="H246" s="11">
        <f t="shared" si="10"/>
        <v>-0.63</v>
      </c>
      <c r="I246" s="11">
        <f t="shared" si="11"/>
        <v>-0.44</v>
      </c>
      <c r="J246" s="11">
        <f>MEDIAN(Tabell1533[[#This Row],[Intervall övr 1]:[Int max]])</f>
        <v>-0.56999999999999995</v>
      </c>
      <c r="K246" t="s">
        <v>769</v>
      </c>
      <c r="L246" t="s">
        <v>770</v>
      </c>
      <c r="M246">
        <v>2007</v>
      </c>
      <c r="N246" t="s">
        <v>65</v>
      </c>
      <c r="O246" t="s">
        <v>771</v>
      </c>
      <c r="P246" t="s">
        <v>285</v>
      </c>
      <c r="Q246" s="11" t="s">
        <v>772</v>
      </c>
      <c r="R246" t="s">
        <v>773</v>
      </c>
      <c r="S246" s="12" t="s">
        <v>774</v>
      </c>
      <c r="T246" t="s">
        <v>775</v>
      </c>
      <c r="U246">
        <v>-0.56999999999999995</v>
      </c>
      <c r="V246">
        <v>-0.5</v>
      </c>
      <c r="W246">
        <v>-0.57999999999999996</v>
      </c>
      <c r="BA246">
        <f>+Tabell1533[[#This Row],[Intervall Min]]</f>
        <v>-0.63</v>
      </c>
      <c r="BB246">
        <f>+IF(Tabell1533[[#This Row],[Intervall Max]]=Tabell1533[[#This Row],[Intervall Min]],"",Tabell1533[[#This Row],[Intervall Max]])</f>
        <v>-0.44</v>
      </c>
      <c r="BC246" s="18"/>
    </row>
    <row r="247" spans="1:55" x14ac:dyDescent="0.25">
      <c r="A247" t="s">
        <v>776</v>
      </c>
      <c r="B247" t="s">
        <v>139</v>
      </c>
      <c r="C247" t="s">
        <v>99</v>
      </c>
      <c r="D247" t="s">
        <v>59</v>
      </c>
      <c r="E247" t="s">
        <v>777</v>
      </c>
      <c r="F247" t="s">
        <v>132</v>
      </c>
      <c r="G247" s="11">
        <v>-1.1399999999999999</v>
      </c>
      <c r="H247" s="11">
        <f t="shared" si="10"/>
        <v>-1.1399999999999999</v>
      </c>
      <c r="I247" s="11">
        <f t="shared" si="11"/>
        <v>-1.1399999999999999</v>
      </c>
      <c r="J247" s="11">
        <f>MEDIAN(Tabell1533[[#This Row],[Intervall övr 1]:[Int max]])</f>
        <v>-1.1399999999999999</v>
      </c>
      <c r="K247" t="s">
        <v>778</v>
      </c>
      <c r="L247" t="s">
        <v>779</v>
      </c>
      <c r="M247">
        <v>2022</v>
      </c>
      <c r="N247" t="s">
        <v>780</v>
      </c>
      <c r="O247" t="s">
        <v>781</v>
      </c>
      <c r="P247" t="s">
        <v>67</v>
      </c>
      <c r="Q247" s="11">
        <v>2019</v>
      </c>
      <c r="R247" t="s">
        <v>782</v>
      </c>
      <c r="S247" s="13" t="s">
        <v>783</v>
      </c>
      <c r="T247" s="18" t="s">
        <v>71</v>
      </c>
      <c r="BA247">
        <f>+Tabell1533[[#This Row],[Intervall Min]]</f>
        <v>-1.1399999999999999</v>
      </c>
      <c r="BB247" t="str">
        <f>+IF(Tabell1533[[#This Row],[Intervall Max]]=Tabell1533[[#This Row],[Intervall Min]],"",Tabell1533[[#This Row],[Intervall Max]])</f>
        <v/>
      </c>
      <c r="BC247" s="18"/>
    </row>
    <row r="248" spans="1:55" x14ac:dyDescent="0.25">
      <c r="A248" t="s">
        <v>776</v>
      </c>
      <c r="B248" t="s">
        <v>139</v>
      </c>
      <c r="C248" t="s">
        <v>99</v>
      </c>
      <c r="D248" t="s">
        <v>59</v>
      </c>
      <c r="E248" t="s">
        <v>784</v>
      </c>
      <c r="F248" t="s">
        <v>132</v>
      </c>
      <c r="G248" s="11">
        <v>-0.06</v>
      </c>
      <c r="H248" s="11">
        <f t="shared" si="10"/>
        <v>-0.06</v>
      </c>
      <c r="I248" s="11">
        <f t="shared" si="11"/>
        <v>-0.06</v>
      </c>
      <c r="J248" s="11">
        <f>MEDIAN(Tabell1533[[#This Row],[Intervall övr 1]:[Int max]])</f>
        <v>-0.06</v>
      </c>
      <c r="K248" t="s">
        <v>778</v>
      </c>
      <c r="L248" t="s">
        <v>779</v>
      </c>
      <c r="M248">
        <v>2022</v>
      </c>
      <c r="N248" t="s">
        <v>780</v>
      </c>
      <c r="O248" t="s">
        <v>781</v>
      </c>
      <c r="P248" t="s">
        <v>67</v>
      </c>
      <c r="Q248" s="11">
        <v>2019</v>
      </c>
      <c r="R248" t="s">
        <v>782</v>
      </c>
      <c r="S248" s="13" t="s">
        <v>783</v>
      </c>
      <c r="T248" s="18" t="s">
        <v>71</v>
      </c>
      <c r="BA248">
        <f>+Tabell1533[[#This Row],[Intervall Min]]</f>
        <v>-0.06</v>
      </c>
      <c r="BB248" t="str">
        <f>+IF(Tabell1533[[#This Row],[Intervall Max]]=Tabell1533[[#This Row],[Intervall Min]],"",Tabell1533[[#This Row],[Intervall Max]])</f>
        <v/>
      </c>
      <c r="BC248" s="18"/>
    </row>
    <row r="249" spans="1:55" x14ac:dyDescent="0.25">
      <c r="A249" t="s">
        <v>776</v>
      </c>
      <c r="B249" t="s">
        <v>139</v>
      </c>
      <c r="C249" t="s">
        <v>99</v>
      </c>
      <c r="D249" t="s">
        <v>59</v>
      </c>
      <c r="E249" t="s">
        <v>131</v>
      </c>
      <c r="F249" t="s">
        <v>132</v>
      </c>
      <c r="G249" s="11">
        <v>-0.78</v>
      </c>
      <c r="H249" s="11">
        <f t="shared" si="10"/>
        <v>-0.78</v>
      </c>
      <c r="I249" s="11">
        <f t="shared" si="11"/>
        <v>-0.78</v>
      </c>
      <c r="J249" s="11">
        <f>MEDIAN(Tabell1533[[#This Row],[Intervall övr 1]:[Int max]])</f>
        <v>-0.78</v>
      </c>
      <c r="K249" t="s">
        <v>778</v>
      </c>
      <c r="L249" t="s">
        <v>779</v>
      </c>
      <c r="M249">
        <v>2022</v>
      </c>
      <c r="N249" t="s">
        <v>780</v>
      </c>
      <c r="O249" t="s">
        <v>781</v>
      </c>
      <c r="P249" t="s">
        <v>67</v>
      </c>
      <c r="Q249" s="11">
        <v>2019</v>
      </c>
      <c r="R249" t="s">
        <v>782</v>
      </c>
      <c r="S249" s="13" t="s">
        <v>783</v>
      </c>
      <c r="T249" s="18" t="s">
        <v>71</v>
      </c>
      <c r="BA249">
        <f>+Tabell1533[[#This Row],[Intervall Min]]</f>
        <v>-0.78</v>
      </c>
      <c r="BB249" t="str">
        <f>+IF(Tabell1533[[#This Row],[Intervall Max]]=Tabell1533[[#This Row],[Intervall Min]],"",Tabell1533[[#This Row],[Intervall Max]])</f>
        <v/>
      </c>
      <c r="BC249" s="18"/>
    </row>
    <row r="250" spans="1:55" x14ac:dyDescent="0.25">
      <c r="A250" t="s">
        <v>785</v>
      </c>
      <c r="B250" t="s">
        <v>786</v>
      </c>
      <c r="C250" t="s">
        <v>74</v>
      </c>
      <c r="D250" t="s">
        <v>59</v>
      </c>
      <c r="E250" t="s">
        <v>787</v>
      </c>
      <c r="F250" t="s">
        <v>61</v>
      </c>
      <c r="G250" s="19" t="s">
        <v>788</v>
      </c>
      <c r="H250" s="11">
        <f t="shared" si="10"/>
        <v>-0.45700000000000002</v>
      </c>
      <c r="I250" s="11">
        <f t="shared" si="11"/>
        <v>-0.13700000000000001</v>
      </c>
      <c r="J250" s="11">
        <f>MEDIAN(Tabell1533[[#This Row],[Intervall övr 1]:[Int max]])</f>
        <v>-0.31</v>
      </c>
      <c r="K250" t="s">
        <v>789</v>
      </c>
      <c r="L250" t="s">
        <v>790</v>
      </c>
      <c r="M250">
        <v>2015</v>
      </c>
      <c r="N250" t="s">
        <v>65</v>
      </c>
      <c r="O250" t="s">
        <v>791</v>
      </c>
      <c r="P250" t="s">
        <v>67</v>
      </c>
      <c r="Q250" s="11" t="s">
        <v>792</v>
      </c>
      <c r="R250" t="s">
        <v>793</v>
      </c>
      <c r="S250" s="13" t="s">
        <v>794</v>
      </c>
      <c r="T250" t="s">
        <v>795</v>
      </c>
      <c r="U250">
        <v>-0.20499999999999999</v>
      </c>
      <c r="V250">
        <v>-0.41499999999999998</v>
      </c>
      <c r="BA250">
        <f>+Tabell1533[[#This Row],[Intervall Min]]</f>
        <v>-0.45700000000000002</v>
      </c>
      <c r="BB250">
        <f>+IF(Tabell1533[[#This Row],[Intervall Max]]=Tabell1533[[#This Row],[Intervall Min]],"",Tabell1533[[#This Row],[Intervall Max]])</f>
        <v>-0.13700000000000001</v>
      </c>
      <c r="BC250" s="18"/>
    </row>
    <row r="251" spans="1:55" x14ac:dyDescent="0.25">
      <c r="A251" t="s">
        <v>785</v>
      </c>
      <c r="B251" t="s">
        <v>150</v>
      </c>
      <c r="C251" t="s">
        <v>151</v>
      </c>
      <c r="D251" t="s">
        <v>59</v>
      </c>
      <c r="E251" t="s">
        <v>787</v>
      </c>
      <c r="F251" t="s">
        <v>61</v>
      </c>
      <c r="G251" s="11" t="s">
        <v>796</v>
      </c>
      <c r="H251" s="11">
        <f t="shared" si="10"/>
        <v>0.48499999999999999</v>
      </c>
      <c r="I251" s="11">
        <f t="shared" si="11"/>
        <v>0.53200000000000003</v>
      </c>
      <c r="J251" s="11">
        <f>MEDIAN(Tabell1533[[#This Row],[Intervall övr 1]:[Int max]])</f>
        <v>0.50350000000000006</v>
      </c>
      <c r="K251" t="s">
        <v>797</v>
      </c>
      <c r="L251" t="s">
        <v>790</v>
      </c>
      <c r="M251">
        <v>2015</v>
      </c>
      <c r="N251" t="s">
        <v>65</v>
      </c>
      <c r="O251" t="s">
        <v>791</v>
      </c>
      <c r="P251" t="s">
        <v>67</v>
      </c>
      <c r="Q251" s="11" t="s">
        <v>792</v>
      </c>
      <c r="R251" t="s">
        <v>793</v>
      </c>
      <c r="S251" s="13" t="s">
        <v>794</v>
      </c>
      <c r="T251" t="s">
        <v>795</v>
      </c>
      <c r="U251">
        <v>0.499</v>
      </c>
      <c r="V251">
        <v>0.50800000000000001</v>
      </c>
      <c r="BA251">
        <f>+Tabell1533[[#This Row],[Intervall Min]]</f>
        <v>0.48499999999999999</v>
      </c>
      <c r="BB251">
        <f>+IF(Tabell1533[[#This Row],[Intervall Max]]=Tabell1533[[#This Row],[Intervall Min]],"",Tabell1533[[#This Row],[Intervall Max]])</f>
        <v>0.53200000000000003</v>
      </c>
      <c r="BC251" s="18"/>
    </row>
    <row r="252" spans="1:55" x14ac:dyDescent="0.25">
      <c r="A252" t="s">
        <v>798</v>
      </c>
      <c r="B252" t="s">
        <v>799</v>
      </c>
      <c r="C252" t="s">
        <v>74</v>
      </c>
      <c r="D252" t="s">
        <v>75</v>
      </c>
      <c r="E252" t="s">
        <v>60</v>
      </c>
      <c r="F252" t="s">
        <v>61</v>
      </c>
      <c r="G252" s="11" t="s">
        <v>800</v>
      </c>
      <c r="H252" s="11">
        <f t="shared" si="10"/>
        <v>0.08</v>
      </c>
      <c r="I252" s="11">
        <f t="shared" si="11"/>
        <v>0.29599999999999999</v>
      </c>
      <c r="J252" s="11">
        <f>MEDIAN(Tabell1533[[#This Row],[Intervall övr 1]:[Int max]])</f>
        <v>9.8000000000000004E-2</v>
      </c>
      <c r="K252" t="s">
        <v>801</v>
      </c>
      <c r="L252" t="s">
        <v>802</v>
      </c>
      <c r="M252">
        <v>2018</v>
      </c>
      <c r="N252" t="s">
        <v>65</v>
      </c>
      <c r="O252" t="s">
        <v>803</v>
      </c>
      <c r="P252" t="s">
        <v>155</v>
      </c>
      <c r="Q252" s="11" t="s">
        <v>81</v>
      </c>
      <c r="R252" t="s">
        <v>804</v>
      </c>
      <c r="S252" s="12" t="s">
        <v>805</v>
      </c>
      <c r="T252" t="s">
        <v>806</v>
      </c>
      <c r="U252">
        <v>9.8000000000000004E-2</v>
      </c>
      <c r="V252">
        <v>0.17899999999999999</v>
      </c>
      <c r="W252">
        <v>0.11</v>
      </c>
      <c r="X252">
        <v>9.2999999999999999E-2</v>
      </c>
      <c r="Y252">
        <v>9.1999999999999998E-2</v>
      </c>
      <c r="BA252">
        <f>+Tabell1533[[#This Row],[Intervall Min]]</f>
        <v>0.08</v>
      </c>
      <c r="BB252">
        <f>+IF(Tabell1533[[#This Row],[Intervall Max]]=Tabell1533[[#This Row],[Intervall Min]],"",Tabell1533[[#This Row],[Intervall Max]])</f>
        <v>0.29599999999999999</v>
      </c>
      <c r="BC252" s="18"/>
    </row>
    <row r="253" spans="1:55" x14ac:dyDescent="0.25">
      <c r="A253" t="s">
        <v>798</v>
      </c>
      <c r="B253" t="s">
        <v>807</v>
      </c>
      <c r="C253" t="s">
        <v>74</v>
      </c>
      <c r="D253" t="s">
        <v>75</v>
      </c>
      <c r="E253" t="s">
        <v>60</v>
      </c>
      <c r="F253" t="s">
        <v>61</v>
      </c>
      <c r="G253" s="11" t="s">
        <v>808</v>
      </c>
      <c r="H253" s="11">
        <f t="shared" si="10"/>
        <v>0.1</v>
      </c>
      <c r="I253" s="11">
        <f t="shared" si="11"/>
        <v>0.3</v>
      </c>
      <c r="J253" s="11">
        <f>MEDIAN(Tabell1533[[#This Row],[Intervall övr 1]:[Int max]])</f>
        <v>0.14199999999999999</v>
      </c>
      <c r="K253" t="s">
        <v>809</v>
      </c>
      <c r="L253" t="s">
        <v>802</v>
      </c>
      <c r="M253">
        <v>2018</v>
      </c>
      <c r="N253" t="s">
        <v>65</v>
      </c>
      <c r="O253" t="s">
        <v>803</v>
      </c>
      <c r="P253" t="s">
        <v>155</v>
      </c>
      <c r="Q253" s="11" t="s">
        <v>81</v>
      </c>
      <c r="R253" t="s">
        <v>804</v>
      </c>
      <c r="S253" s="13" t="s">
        <v>805</v>
      </c>
      <c r="T253" t="s">
        <v>806</v>
      </c>
      <c r="U253">
        <v>0.14599999999999999</v>
      </c>
      <c r="V253">
        <v>0.14199999999999999</v>
      </c>
      <c r="W253">
        <v>0.112</v>
      </c>
      <c r="X253">
        <v>0.109</v>
      </c>
      <c r="Y253">
        <v>0.24199999999999999</v>
      </c>
      <c r="BA253">
        <f>+Tabell1533[[#This Row],[Intervall Min]]</f>
        <v>0.1</v>
      </c>
      <c r="BB253">
        <f>+IF(Tabell1533[[#This Row],[Intervall Max]]=Tabell1533[[#This Row],[Intervall Min]],"",Tabell1533[[#This Row],[Intervall Max]])</f>
        <v>0.3</v>
      </c>
      <c r="BC253" s="18"/>
    </row>
    <row r="254" spans="1:55" x14ac:dyDescent="0.25">
      <c r="A254" t="s">
        <v>798</v>
      </c>
      <c r="B254" t="s">
        <v>142</v>
      </c>
      <c r="C254" t="s">
        <v>74</v>
      </c>
      <c r="D254" t="s">
        <v>75</v>
      </c>
      <c r="E254" t="s">
        <v>60</v>
      </c>
      <c r="F254" t="s">
        <v>61</v>
      </c>
      <c r="G254" s="19" t="s">
        <v>810</v>
      </c>
      <c r="H254" s="11">
        <f t="shared" si="10"/>
        <v>-0.53700000000000003</v>
      </c>
      <c r="I254" s="11">
        <f t="shared" si="11"/>
        <v>-0.52900000000000003</v>
      </c>
      <c r="J254" s="11">
        <f>MEDIAN(Tabell1533[[#This Row],[Intervall övr 1]:[Int max]])</f>
        <v>-0.53300000000000003</v>
      </c>
      <c r="K254" t="s">
        <v>811</v>
      </c>
      <c r="L254" t="s">
        <v>812</v>
      </c>
      <c r="M254">
        <v>2023</v>
      </c>
      <c r="N254" t="s">
        <v>65</v>
      </c>
      <c r="O254" t="s">
        <v>813</v>
      </c>
      <c r="P254" t="s">
        <v>285</v>
      </c>
      <c r="Q254" s="11" t="s">
        <v>224</v>
      </c>
      <c r="R254" t="s">
        <v>814</v>
      </c>
      <c r="S254" s="13" t="s">
        <v>815</v>
      </c>
      <c r="T254" t="s">
        <v>816</v>
      </c>
      <c r="BA254">
        <f>+Tabell1533[[#This Row],[Intervall Min]]</f>
        <v>-0.53700000000000003</v>
      </c>
      <c r="BB254">
        <f>+IF(Tabell1533[[#This Row],[Intervall Max]]=Tabell1533[[#This Row],[Intervall Min]],"",Tabell1533[[#This Row],[Intervall Max]])</f>
        <v>-0.52900000000000003</v>
      </c>
      <c r="BC254" s="18"/>
    </row>
    <row r="255" spans="1:55" x14ac:dyDescent="0.25">
      <c r="A255" t="s">
        <v>798</v>
      </c>
      <c r="B255" t="s">
        <v>73</v>
      </c>
      <c r="C255" t="s">
        <v>74</v>
      </c>
      <c r="D255" t="s">
        <v>75</v>
      </c>
      <c r="E255" t="s">
        <v>60</v>
      </c>
      <c r="F255" t="s">
        <v>61</v>
      </c>
      <c r="G255" s="19" t="s">
        <v>817</v>
      </c>
      <c r="H255" s="11">
        <f t="shared" si="10"/>
        <v>-0.4</v>
      </c>
      <c r="I255" s="11">
        <f t="shared" si="11"/>
        <v>-0.08</v>
      </c>
      <c r="J255" s="11">
        <f>MEDIAN(Tabell1533[[#This Row],[Intervall övr 1]:[Int max]])</f>
        <v>-0.23</v>
      </c>
      <c r="K255" t="s">
        <v>818</v>
      </c>
      <c r="L255" t="s">
        <v>819</v>
      </c>
      <c r="M255">
        <v>2015</v>
      </c>
      <c r="N255" t="s">
        <v>820</v>
      </c>
      <c r="O255" t="s">
        <v>821</v>
      </c>
      <c r="P255" t="s">
        <v>67</v>
      </c>
      <c r="Q255" s="11" t="s">
        <v>822</v>
      </c>
      <c r="R255" t="s">
        <v>823</v>
      </c>
      <c r="S255" s="13" t="s">
        <v>824</v>
      </c>
      <c r="T255" t="s">
        <v>825</v>
      </c>
      <c r="U255">
        <v>-0.34</v>
      </c>
      <c r="V255">
        <v>-0.28999999999999998</v>
      </c>
      <c r="W255">
        <v>-0.21</v>
      </c>
      <c r="X255">
        <v>-0.28999999999999998</v>
      </c>
      <c r="Y255">
        <v>-0.17</v>
      </c>
      <c r="Z255">
        <v>-0.21</v>
      </c>
      <c r="AA255">
        <v>-0.12</v>
      </c>
      <c r="AB255">
        <v>-0.3</v>
      </c>
      <c r="AC255">
        <v>-0.21</v>
      </c>
      <c r="AD255">
        <v>-0.3</v>
      </c>
      <c r="AE255">
        <v>-0.27</v>
      </c>
      <c r="AF255">
        <v>-0.23</v>
      </c>
      <c r="AG255">
        <v>-0.33</v>
      </c>
      <c r="AH255">
        <v>-0.23</v>
      </c>
      <c r="AI255">
        <v>-0.22</v>
      </c>
      <c r="AJ255">
        <v>-0.18</v>
      </c>
      <c r="AK255">
        <v>-0.3</v>
      </c>
      <c r="AL255">
        <v>-0.25</v>
      </c>
      <c r="AM255">
        <v>-0.16</v>
      </c>
      <c r="AN255">
        <v>-0.17</v>
      </c>
      <c r="BA255">
        <f>+Tabell1533[[#This Row],[Intervall Min]]</f>
        <v>-0.4</v>
      </c>
      <c r="BB255">
        <f>+IF(Tabell1533[[#This Row],[Intervall Max]]=Tabell1533[[#This Row],[Intervall Min]],"",Tabell1533[[#This Row],[Intervall Max]])</f>
        <v>-0.08</v>
      </c>
      <c r="BC255" s="18"/>
    </row>
    <row r="256" spans="1:55" x14ac:dyDescent="0.25">
      <c r="A256" t="s">
        <v>798</v>
      </c>
      <c r="B256" t="s">
        <v>73</v>
      </c>
      <c r="C256" t="s">
        <v>74</v>
      </c>
      <c r="D256" t="s">
        <v>59</v>
      </c>
      <c r="E256" t="s">
        <v>60</v>
      </c>
      <c r="F256" t="s">
        <v>61</v>
      </c>
      <c r="G256" s="19" t="s">
        <v>826</v>
      </c>
      <c r="H256" s="11">
        <f t="shared" si="10"/>
        <v>-0.91</v>
      </c>
      <c r="I256" s="11">
        <f t="shared" si="11"/>
        <v>-0.26</v>
      </c>
      <c r="J256" s="11">
        <f>MEDIAN(Tabell1533[[#This Row],[Intervall övr 1]:[Int max]])</f>
        <v>-0.46</v>
      </c>
      <c r="K256" t="s">
        <v>818</v>
      </c>
      <c r="L256" t="s">
        <v>819</v>
      </c>
      <c r="M256">
        <v>2015</v>
      </c>
      <c r="N256" t="s">
        <v>820</v>
      </c>
      <c r="O256" t="s">
        <v>821</v>
      </c>
      <c r="P256" t="s">
        <v>67</v>
      </c>
      <c r="Q256" s="11" t="s">
        <v>822</v>
      </c>
      <c r="R256" t="s">
        <v>823</v>
      </c>
      <c r="S256" s="13" t="s">
        <v>824</v>
      </c>
      <c r="T256" t="s">
        <v>825</v>
      </c>
      <c r="U256">
        <v>-0.37</v>
      </c>
      <c r="V256">
        <v>-0.26</v>
      </c>
      <c r="W256">
        <v>-0.41</v>
      </c>
      <c r="X256">
        <v>-0.33</v>
      </c>
      <c r="Y256">
        <v>-0.44</v>
      </c>
      <c r="Z256">
        <v>-0.28000000000000003</v>
      </c>
      <c r="AA256">
        <v>-0.7</v>
      </c>
      <c r="AB256">
        <v>-0.57999999999999996</v>
      </c>
      <c r="AC256">
        <v>-0.54</v>
      </c>
      <c r="AD256">
        <v>-0.77</v>
      </c>
      <c r="AE256">
        <v>-0.48</v>
      </c>
      <c r="AF256">
        <v>-0.37</v>
      </c>
      <c r="AG256">
        <v>-0.46</v>
      </c>
      <c r="AH256">
        <v>-0.48</v>
      </c>
      <c r="AI256">
        <v>-0.54</v>
      </c>
      <c r="AJ256">
        <v>-0.46</v>
      </c>
      <c r="AK256">
        <v>-0.44</v>
      </c>
      <c r="AL256">
        <v>-0.59</v>
      </c>
      <c r="BA256">
        <f>+Tabell1533[[#This Row],[Intervall Min]]</f>
        <v>-0.91</v>
      </c>
      <c r="BB256">
        <f>+IF(Tabell1533[[#This Row],[Intervall Max]]=Tabell1533[[#This Row],[Intervall Min]],"",Tabell1533[[#This Row],[Intervall Max]])</f>
        <v>-0.26</v>
      </c>
      <c r="BC256" s="18"/>
    </row>
    <row r="257" spans="1:55" x14ac:dyDescent="0.25">
      <c r="A257" t="s">
        <v>798</v>
      </c>
      <c r="B257" t="s">
        <v>73</v>
      </c>
      <c r="C257" t="s">
        <v>74</v>
      </c>
      <c r="D257" t="s">
        <v>530</v>
      </c>
      <c r="E257" t="s">
        <v>60</v>
      </c>
      <c r="F257" t="s">
        <v>61</v>
      </c>
      <c r="G257" s="11">
        <v>-0.6</v>
      </c>
      <c r="H257" s="11">
        <f t="shared" si="10"/>
        <v>-0.6</v>
      </c>
      <c r="I257" s="11">
        <f t="shared" si="11"/>
        <v>-0.6</v>
      </c>
      <c r="J257" s="11">
        <f>MEDIAN(Tabell1533[[#This Row],[Intervall övr 1]:[Int max]])</f>
        <v>-0.6</v>
      </c>
      <c r="K257" t="s">
        <v>827</v>
      </c>
      <c r="L257" t="s">
        <v>828</v>
      </c>
      <c r="M257">
        <v>2019</v>
      </c>
      <c r="N257" t="s">
        <v>65</v>
      </c>
      <c r="O257" t="s">
        <v>829</v>
      </c>
      <c r="P257" t="s">
        <v>718</v>
      </c>
      <c r="Q257" s="11" t="s">
        <v>830</v>
      </c>
      <c r="R257" t="s">
        <v>831</v>
      </c>
      <c r="S257" s="13" t="s">
        <v>832</v>
      </c>
      <c r="T257" t="s">
        <v>833</v>
      </c>
      <c r="BA257">
        <f>+Tabell1533[[#This Row],[Intervall Min]]</f>
        <v>-0.6</v>
      </c>
      <c r="BB257" t="str">
        <f>+IF(Tabell1533[[#This Row],[Intervall Max]]=Tabell1533[[#This Row],[Intervall Min]],"",Tabell1533[[#This Row],[Intervall Max]])</f>
        <v/>
      </c>
      <c r="BC257" s="18"/>
    </row>
    <row r="258" spans="1:55" x14ac:dyDescent="0.25">
      <c r="A258" t="s">
        <v>798</v>
      </c>
      <c r="B258" t="s">
        <v>73</v>
      </c>
      <c r="C258" t="s">
        <v>74</v>
      </c>
      <c r="D258" t="s">
        <v>530</v>
      </c>
      <c r="E258" t="s">
        <v>60</v>
      </c>
      <c r="F258" t="s">
        <v>61</v>
      </c>
      <c r="G258" s="11">
        <v>-0.05</v>
      </c>
      <c r="H258" s="11">
        <f t="shared" si="10"/>
        <v>-0.05</v>
      </c>
      <c r="I258" s="11">
        <f t="shared" si="11"/>
        <v>-0.05</v>
      </c>
      <c r="J258" s="11">
        <f>MEDIAN(Tabell1533[[#This Row],[Intervall övr 1]:[Int max]])</f>
        <v>-0.05</v>
      </c>
      <c r="K258" t="s">
        <v>827</v>
      </c>
      <c r="L258" t="s">
        <v>828</v>
      </c>
      <c r="M258">
        <v>2019</v>
      </c>
      <c r="N258" t="s">
        <v>65</v>
      </c>
      <c r="O258" t="s">
        <v>829</v>
      </c>
      <c r="P258" t="s">
        <v>718</v>
      </c>
      <c r="Q258" s="11" t="s">
        <v>830</v>
      </c>
      <c r="R258" t="s">
        <v>831</v>
      </c>
      <c r="S258" s="13" t="s">
        <v>832</v>
      </c>
      <c r="T258" t="s">
        <v>834</v>
      </c>
      <c r="BA258">
        <f>+Tabell1533[[#This Row],[Intervall Min]]</f>
        <v>-0.05</v>
      </c>
      <c r="BB258" t="str">
        <f>+IF(Tabell1533[[#This Row],[Intervall Max]]=Tabell1533[[#This Row],[Intervall Min]],"",Tabell1533[[#This Row],[Intervall Max]])</f>
        <v/>
      </c>
      <c r="BC258" s="18"/>
    </row>
    <row r="259" spans="1:55" x14ac:dyDescent="0.25">
      <c r="A259" t="s">
        <v>798</v>
      </c>
      <c r="B259" t="s">
        <v>73</v>
      </c>
      <c r="C259" t="s">
        <v>74</v>
      </c>
      <c r="D259" t="s">
        <v>530</v>
      </c>
      <c r="E259" t="s">
        <v>60</v>
      </c>
      <c r="F259" t="s">
        <v>61</v>
      </c>
      <c r="G259" s="11">
        <v>-0.4</v>
      </c>
      <c r="H259" s="11">
        <f t="shared" si="10"/>
        <v>-0.4</v>
      </c>
      <c r="I259" s="11">
        <f t="shared" si="11"/>
        <v>-0.4</v>
      </c>
      <c r="J259" s="11">
        <f>MEDIAN(Tabell1533[[#This Row],[Intervall övr 1]:[Int max]])</f>
        <v>-0.4</v>
      </c>
      <c r="K259" t="s">
        <v>827</v>
      </c>
      <c r="L259" t="s">
        <v>828</v>
      </c>
      <c r="M259">
        <v>2019</v>
      </c>
      <c r="N259" t="s">
        <v>65</v>
      </c>
      <c r="O259" t="s">
        <v>829</v>
      </c>
      <c r="P259" t="s">
        <v>718</v>
      </c>
      <c r="Q259" s="11" t="s">
        <v>830</v>
      </c>
      <c r="R259" t="s">
        <v>831</v>
      </c>
      <c r="S259" s="13" t="s">
        <v>832</v>
      </c>
      <c r="T259" t="s">
        <v>835</v>
      </c>
      <c r="BA259">
        <f>+Tabell1533[[#This Row],[Intervall Min]]</f>
        <v>-0.4</v>
      </c>
      <c r="BB259" t="str">
        <f>+IF(Tabell1533[[#This Row],[Intervall Max]]=Tabell1533[[#This Row],[Intervall Min]],"",Tabell1533[[#This Row],[Intervall Max]])</f>
        <v/>
      </c>
      <c r="BC259" s="18"/>
    </row>
    <row r="260" spans="1:55" x14ac:dyDescent="0.25">
      <c r="A260" t="s">
        <v>798</v>
      </c>
      <c r="B260" t="s">
        <v>73</v>
      </c>
      <c r="C260" t="s">
        <v>74</v>
      </c>
      <c r="D260" t="s">
        <v>530</v>
      </c>
      <c r="E260" t="s">
        <v>60</v>
      </c>
      <c r="F260" t="s">
        <v>61</v>
      </c>
      <c r="G260" s="11">
        <v>-0.3</v>
      </c>
      <c r="H260" s="11">
        <f t="shared" si="10"/>
        <v>-0.3</v>
      </c>
      <c r="I260" s="11">
        <f t="shared" si="11"/>
        <v>-0.3</v>
      </c>
      <c r="J260" s="11">
        <f>MEDIAN(Tabell1533[[#This Row],[Intervall övr 1]:[Int max]])</f>
        <v>-0.3</v>
      </c>
      <c r="K260" t="s">
        <v>827</v>
      </c>
      <c r="L260" t="s">
        <v>828</v>
      </c>
      <c r="M260">
        <v>2019</v>
      </c>
      <c r="N260" t="s">
        <v>65</v>
      </c>
      <c r="O260" t="s">
        <v>829</v>
      </c>
      <c r="P260" t="s">
        <v>718</v>
      </c>
      <c r="Q260" s="11" t="s">
        <v>830</v>
      </c>
      <c r="R260" t="s">
        <v>831</v>
      </c>
      <c r="S260" s="13" t="s">
        <v>832</v>
      </c>
      <c r="T260" t="s">
        <v>836</v>
      </c>
      <c r="BA260">
        <f>+Tabell1533[[#This Row],[Intervall Min]]</f>
        <v>-0.3</v>
      </c>
      <c r="BB260" t="str">
        <f>+IF(Tabell1533[[#This Row],[Intervall Max]]=Tabell1533[[#This Row],[Intervall Min]],"",Tabell1533[[#This Row],[Intervall Max]])</f>
        <v/>
      </c>
      <c r="BC260" s="18"/>
    </row>
    <row r="261" spans="1:55" x14ac:dyDescent="0.25">
      <c r="A261" t="s">
        <v>798</v>
      </c>
      <c r="B261" t="s">
        <v>150</v>
      </c>
      <c r="C261" t="s">
        <v>151</v>
      </c>
      <c r="D261" t="s">
        <v>75</v>
      </c>
      <c r="E261" t="s">
        <v>60</v>
      </c>
      <c r="F261" t="s">
        <v>61</v>
      </c>
      <c r="G261" s="11" t="s">
        <v>837</v>
      </c>
      <c r="H261" s="11">
        <f t="shared" si="10"/>
        <v>0.01</v>
      </c>
      <c r="I261" s="11">
        <f t="shared" si="11"/>
        <v>7.0000000000000007E-2</v>
      </c>
      <c r="J261" s="11">
        <f>MEDIAN(Tabell1533[[#This Row],[Intervall övr 1]:[Int max]])</f>
        <v>0.03</v>
      </c>
      <c r="K261" t="s">
        <v>838</v>
      </c>
      <c r="L261" t="s">
        <v>819</v>
      </c>
      <c r="M261">
        <v>2015</v>
      </c>
      <c r="N261" t="s">
        <v>820</v>
      </c>
      <c r="O261" t="s">
        <v>821</v>
      </c>
      <c r="P261" t="s">
        <v>67</v>
      </c>
      <c r="Q261" s="11" t="s">
        <v>822</v>
      </c>
      <c r="R261" t="s">
        <v>823</v>
      </c>
      <c r="S261" s="13" t="s">
        <v>824</v>
      </c>
      <c r="T261" t="s">
        <v>839</v>
      </c>
      <c r="U261">
        <v>0.03</v>
      </c>
      <c r="V261">
        <v>0.03</v>
      </c>
      <c r="W261">
        <v>0.03</v>
      </c>
      <c r="X261">
        <v>0.04</v>
      </c>
      <c r="Y261">
        <v>0.02</v>
      </c>
      <c r="Z261">
        <v>0.03</v>
      </c>
      <c r="AA261">
        <v>0.03</v>
      </c>
      <c r="AB261">
        <v>0.03</v>
      </c>
      <c r="AC261">
        <v>0.04</v>
      </c>
      <c r="AD261">
        <v>0.02</v>
      </c>
      <c r="AE261">
        <v>0.06</v>
      </c>
      <c r="AF261">
        <v>0.05</v>
      </c>
      <c r="AG261">
        <v>0.03</v>
      </c>
      <c r="AH261">
        <v>0.05</v>
      </c>
      <c r="AI261">
        <v>0.03</v>
      </c>
      <c r="AJ261">
        <v>0.06</v>
      </c>
      <c r="AK261">
        <v>0.05</v>
      </c>
      <c r="AL261">
        <v>0.03</v>
      </c>
      <c r="BA261">
        <f>+Tabell1533[[#This Row],[Intervall Min]]</f>
        <v>0.01</v>
      </c>
      <c r="BB261">
        <f>+IF(Tabell1533[[#This Row],[Intervall Max]]=Tabell1533[[#This Row],[Intervall Min]],"",Tabell1533[[#This Row],[Intervall Max]])</f>
        <v>7.0000000000000007E-2</v>
      </c>
      <c r="BC261" s="18"/>
    </row>
    <row r="262" spans="1:55" x14ac:dyDescent="0.25">
      <c r="A262" t="s">
        <v>798</v>
      </c>
      <c r="B262" t="s">
        <v>150</v>
      </c>
      <c r="C262" t="s">
        <v>151</v>
      </c>
      <c r="D262" t="s">
        <v>59</v>
      </c>
      <c r="E262" t="s">
        <v>60</v>
      </c>
      <c r="F262" t="s">
        <v>61</v>
      </c>
      <c r="G262" s="19" t="s">
        <v>840</v>
      </c>
      <c r="H262" s="11">
        <f t="shared" si="10"/>
        <v>0.02</v>
      </c>
      <c r="I262" s="11">
        <f t="shared" si="11"/>
        <v>0.71</v>
      </c>
      <c r="J262" s="11">
        <f>MEDIAN(Tabell1533[[#This Row],[Intervall övr 1]:[Int max]])</f>
        <v>6.5000000000000002E-2</v>
      </c>
      <c r="K262" t="s">
        <v>838</v>
      </c>
      <c r="L262" t="s">
        <v>819</v>
      </c>
      <c r="M262">
        <v>2015</v>
      </c>
      <c r="N262" t="s">
        <v>820</v>
      </c>
      <c r="O262" t="s">
        <v>821</v>
      </c>
      <c r="P262" t="s">
        <v>67</v>
      </c>
      <c r="Q262" s="11" t="s">
        <v>822</v>
      </c>
      <c r="R262" t="s">
        <v>823</v>
      </c>
      <c r="S262" s="13" t="s">
        <v>824</v>
      </c>
      <c r="T262" t="s">
        <v>839</v>
      </c>
      <c r="U262">
        <v>7.0000000000000007E-2</v>
      </c>
      <c r="V262">
        <v>0.04</v>
      </c>
      <c r="W262">
        <v>0.03</v>
      </c>
      <c r="X262">
        <v>7.0000000000000007E-2</v>
      </c>
      <c r="Y262">
        <v>0.05</v>
      </c>
      <c r="Z262">
        <v>0.06</v>
      </c>
      <c r="AA262">
        <v>0.05</v>
      </c>
      <c r="AB262">
        <v>7.0000000000000007E-2</v>
      </c>
      <c r="AC262">
        <v>0.1</v>
      </c>
      <c r="AD262">
        <v>0.06</v>
      </c>
      <c r="AE262">
        <v>0.03</v>
      </c>
      <c r="AF262">
        <v>0.12</v>
      </c>
      <c r="AG262">
        <v>0.04</v>
      </c>
      <c r="AH262">
        <v>0.15</v>
      </c>
      <c r="AI262">
        <v>0.13</v>
      </c>
      <c r="AJ262">
        <v>0.03</v>
      </c>
      <c r="AK262">
        <v>0.05</v>
      </c>
      <c r="AL262">
        <v>0.12</v>
      </c>
      <c r="AM262">
        <v>0.12</v>
      </c>
      <c r="AN262">
        <v>0.09</v>
      </c>
      <c r="BA262">
        <f>+Tabell1533[[#This Row],[Intervall Min]]</f>
        <v>0.02</v>
      </c>
      <c r="BB262">
        <f>+IF(Tabell1533[[#This Row],[Intervall Max]]=Tabell1533[[#This Row],[Intervall Min]],"",Tabell1533[[#This Row],[Intervall Max]])</f>
        <v>0.71</v>
      </c>
      <c r="BC262" s="18"/>
    </row>
    <row r="263" spans="1:55" x14ac:dyDescent="0.25">
      <c r="A263" t="s">
        <v>798</v>
      </c>
      <c r="B263" t="s">
        <v>150</v>
      </c>
      <c r="C263" t="s">
        <v>151</v>
      </c>
      <c r="D263" t="s">
        <v>75</v>
      </c>
      <c r="E263" t="s">
        <v>60</v>
      </c>
      <c r="F263" t="s">
        <v>61</v>
      </c>
      <c r="G263" s="11">
        <v>2.7E-2</v>
      </c>
      <c r="H263" s="11">
        <f t="shared" si="10"/>
        <v>2.7E-2</v>
      </c>
      <c r="I263" s="11">
        <f t="shared" si="11"/>
        <v>2.7E-2</v>
      </c>
      <c r="J263" s="11">
        <f>MEDIAN(Tabell1533[[#This Row],[Intervall övr 1]:[Int max]])</f>
        <v>2.7E-2</v>
      </c>
      <c r="K263" t="s">
        <v>841</v>
      </c>
      <c r="L263" t="s">
        <v>842</v>
      </c>
      <c r="M263">
        <v>2016</v>
      </c>
      <c r="N263" t="s">
        <v>65</v>
      </c>
      <c r="O263" t="s">
        <v>843</v>
      </c>
      <c r="P263" t="s">
        <v>718</v>
      </c>
      <c r="Q263" s="11" t="s">
        <v>844</v>
      </c>
      <c r="R263" t="s">
        <v>753</v>
      </c>
      <c r="S263" s="12" t="s">
        <v>845</v>
      </c>
      <c r="T263" t="s">
        <v>846</v>
      </c>
      <c r="U263">
        <v>2.7E-2</v>
      </c>
      <c r="V263">
        <v>2.7E-2</v>
      </c>
      <c r="BA263">
        <f>+Tabell1533[[#This Row],[Intervall Min]]</f>
        <v>2.7E-2</v>
      </c>
      <c r="BB263" t="str">
        <f>+IF(Tabell1533[[#This Row],[Intervall Max]]=Tabell1533[[#This Row],[Intervall Min]],"",Tabell1533[[#This Row],[Intervall Max]])</f>
        <v/>
      </c>
      <c r="BC263" s="18"/>
    </row>
    <row r="264" spans="1:55" x14ac:dyDescent="0.25">
      <c r="A264" t="s">
        <v>798</v>
      </c>
      <c r="B264" t="s">
        <v>73</v>
      </c>
      <c r="C264" t="s">
        <v>74</v>
      </c>
      <c r="D264" t="s">
        <v>75</v>
      </c>
      <c r="E264" t="s">
        <v>60</v>
      </c>
      <c r="F264" t="s">
        <v>61</v>
      </c>
      <c r="G264" s="19" t="s">
        <v>847</v>
      </c>
      <c r="H264" s="11">
        <f t="shared" si="10"/>
        <v>-0.57999999999999996</v>
      </c>
      <c r="I264" s="11">
        <f t="shared" si="11"/>
        <v>-0.18</v>
      </c>
      <c r="J264" s="11">
        <f>MEDIAN(Tabell1533[[#This Row],[Intervall övr 1]:[Int max]])</f>
        <v>-0.375</v>
      </c>
      <c r="K264" t="s">
        <v>818</v>
      </c>
      <c r="L264" t="s">
        <v>848</v>
      </c>
      <c r="M264">
        <v>2018</v>
      </c>
      <c r="N264" t="s">
        <v>65</v>
      </c>
      <c r="O264" t="s">
        <v>849</v>
      </c>
      <c r="P264" t="s">
        <v>67</v>
      </c>
      <c r="Q264" s="11" t="s">
        <v>850</v>
      </c>
      <c r="R264" t="s">
        <v>851</v>
      </c>
      <c r="S264" s="13" t="s">
        <v>852</v>
      </c>
      <c r="T264" t="s">
        <v>853</v>
      </c>
      <c r="U264">
        <v>-0.37</v>
      </c>
      <c r="V264">
        <v>-0.36</v>
      </c>
      <c r="W264">
        <v>-0.32</v>
      </c>
      <c r="X264">
        <v>-0.13</v>
      </c>
      <c r="Y264">
        <v>-0.42</v>
      </c>
      <c r="Z264">
        <v>-0.41</v>
      </c>
      <c r="AA264">
        <v>-0.37</v>
      </c>
      <c r="AB264">
        <v>-0.18</v>
      </c>
      <c r="AC264">
        <v>-0.57999999999999996</v>
      </c>
      <c r="AD264">
        <v>-0.56999999999999995</v>
      </c>
      <c r="AE264">
        <v>-0.53</v>
      </c>
      <c r="AF264">
        <v>-0.34</v>
      </c>
      <c r="AG264">
        <v>-0.38</v>
      </c>
      <c r="AH264">
        <v>-0.37</v>
      </c>
      <c r="AI264">
        <v>-0.33</v>
      </c>
      <c r="AJ264">
        <v>-0.14000000000000001</v>
      </c>
      <c r="AK264">
        <v>-0.43</v>
      </c>
      <c r="AL264">
        <v>-0.42</v>
      </c>
      <c r="AM264">
        <v>-0.38</v>
      </c>
      <c r="AN264">
        <v>-0.19</v>
      </c>
      <c r="AO264">
        <v>-0.59</v>
      </c>
      <c r="AP264">
        <v>-0.57999999999999996</v>
      </c>
      <c r="AQ264">
        <v>-0.54</v>
      </c>
      <c r="AR264">
        <v>-0.35</v>
      </c>
      <c r="BA264">
        <f>+Tabell1533[[#This Row],[Intervall Min]]</f>
        <v>-0.57999999999999996</v>
      </c>
      <c r="BB264">
        <f>+IF(Tabell1533[[#This Row],[Intervall Max]]=Tabell1533[[#This Row],[Intervall Min]],"",Tabell1533[[#This Row],[Intervall Max]])</f>
        <v>-0.18</v>
      </c>
      <c r="BC264" s="18"/>
    </row>
    <row r="265" spans="1:55" x14ac:dyDescent="0.25">
      <c r="A265" t="s">
        <v>798</v>
      </c>
      <c r="B265" t="s">
        <v>73</v>
      </c>
      <c r="C265" t="s">
        <v>74</v>
      </c>
      <c r="D265" t="s">
        <v>75</v>
      </c>
      <c r="E265" t="s">
        <v>60</v>
      </c>
      <c r="F265" t="s">
        <v>61</v>
      </c>
      <c r="G265" s="19" t="s">
        <v>854</v>
      </c>
      <c r="H265" s="11">
        <f t="shared" si="10"/>
        <v>-0.59</v>
      </c>
      <c r="I265" s="11">
        <f t="shared" si="11"/>
        <v>-0.13</v>
      </c>
      <c r="J265" s="11">
        <f>MEDIAN(Tabell1533[[#This Row],[Intervall övr 1]:[Int max]])</f>
        <v>-0.47499999999999998</v>
      </c>
      <c r="K265" t="s">
        <v>818</v>
      </c>
      <c r="L265" t="s">
        <v>855</v>
      </c>
      <c r="M265">
        <v>2021</v>
      </c>
      <c r="N265" t="s">
        <v>65</v>
      </c>
      <c r="O265" t="s">
        <v>849</v>
      </c>
      <c r="P265" t="s">
        <v>67</v>
      </c>
      <c r="Q265" s="11" t="s">
        <v>850</v>
      </c>
      <c r="R265" t="s">
        <v>856</v>
      </c>
      <c r="S265" s="13" t="s">
        <v>857</v>
      </c>
      <c r="T265" t="s">
        <v>858</v>
      </c>
      <c r="U265">
        <v>-0.57999999999999996</v>
      </c>
      <c r="V265">
        <v>-0.57999999999999996</v>
      </c>
      <c r="W265">
        <v>-0.56999999999999995</v>
      </c>
      <c r="X265">
        <v>-0.56999999999999995</v>
      </c>
      <c r="Y265">
        <v>-0.53</v>
      </c>
      <c r="Z265">
        <v>-0.53</v>
      </c>
      <c r="AA265">
        <v>-0.34</v>
      </c>
      <c r="AB265">
        <v>-0.34</v>
      </c>
      <c r="AC265">
        <v>-0.57999999999999996</v>
      </c>
      <c r="AD265">
        <v>-0.57999999999999996</v>
      </c>
      <c r="AE265">
        <v>-0.56999999999999995</v>
      </c>
      <c r="AF265">
        <v>-0.56999999999999995</v>
      </c>
      <c r="AG265">
        <v>-0.53</v>
      </c>
      <c r="AH265">
        <v>-0.53</v>
      </c>
      <c r="AI265">
        <v>-0.34</v>
      </c>
      <c r="AJ265">
        <v>-0.34</v>
      </c>
      <c r="AK265">
        <v>-0.42</v>
      </c>
      <c r="AL265">
        <v>-0.41</v>
      </c>
      <c r="AM265">
        <v>-0.41</v>
      </c>
      <c r="AN265">
        <v>-0.41</v>
      </c>
      <c r="AO265">
        <v>-0.37</v>
      </c>
      <c r="AP265">
        <v>-0.37</v>
      </c>
      <c r="AQ265">
        <v>-0.18</v>
      </c>
      <c r="AR265">
        <v>-0.18</v>
      </c>
      <c r="BA265">
        <f>+Tabell1533[[#This Row],[Intervall Min]]</f>
        <v>-0.59</v>
      </c>
      <c r="BB265">
        <f>+IF(Tabell1533[[#This Row],[Intervall Max]]=Tabell1533[[#This Row],[Intervall Min]],"",Tabell1533[[#This Row],[Intervall Max]])</f>
        <v>-0.13</v>
      </c>
      <c r="BC265" s="18"/>
    </row>
    <row r="266" spans="1:55" x14ac:dyDescent="0.25">
      <c r="A266" t="s">
        <v>798</v>
      </c>
      <c r="B266" t="s">
        <v>73</v>
      </c>
      <c r="C266" t="s">
        <v>74</v>
      </c>
      <c r="D266" t="s">
        <v>75</v>
      </c>
      <c r="E266" t="s">
        <v>60</v>
      </c>
      <c r="F266" t="s">
        <v>61</v>
      </c>
      <c r="G266" s="19" t="s">
        <v>859</v>
      </c>
      <c r="H266" s="11">
        <f>_xlfn.NUMBERVALUE(IF(ISTEXT(G266),_xlfn.TEXTBEFORE(G266," "),G266))</f>
        <v>-0.1</v>
      </c>
      <c r="I266" s="11">
        <f>_xlfn.NUMBERVALUE(IF(ISTEXT(G266),_xlfn.TEXTAFTER(G266,"till "),G266))</f>
        <v>0</v>
      </c>
      <c r="J266" s="11">
        <f>MEDIAN(Tabell1533[[#This Row],[Intervall övr 1]:[Int max]])</f>
        <v>-5.5E-2</v>
      </c>
      <c r="K266" t="s">
        <v>818</v>
      </c>
      <c r="L266" s="21" t="s">
        <v>855</v>
      </c>
      <c r="M266">
        <v>2021</v>
      </c>
      <c r="N266" t="s">
        <v>65</v>
      </c>
      <c r="O266" t="s">
        <v>849</v>
      </c>
      <c r="P266" t="s">
        <v>67</v>
      </c>
      <c r="Q266" s="11" t="s">
        <v>850</v>
      </c>
      <c r="R266" t="s">
        <v>856</v>
      </c>
      <c r="S266" s="13" t="s">
        <v>857</v>
      </c>
      <c r="T266" t="s">
        <v>860</v>
      </c>
      <c r="U266">
        <v>-0.1</v>
      </c>
      <c r="V266">
        <v>-0.09</v>
      </c>
      <c r="W266">
        <v>-0.08</v>
      </c>
      <c r="X266">
        <v>-7.0000000000000007E-2</v>
      </c>
      <c r="Y266">
        <v>-0.06</v>
      </c>
      <c r="Z266">
        <v>-0.05</v>
      </c>
      <c r="AA266">
        <v>-0.04</v>
      </c>
      <c r="AB266">
        <v>-0.03</v>
      </c>
      <c r="AC266">
        <v>-0.09</v>
      </c>
      <c r="AD266">
        <v>-0.08</v>
      </c>
      <c r="AE266">
        <v>-7.0000000000000007E-2</v>
      </c>
      <c r="AF266">
        <v>-0.06</v>
      </c>
      <c r="AG266">
        <v>-0.05</v>
      </c>
      <c r="AH266">
        <v>-0.04</v>
      </c>
      <c r="AI266">
        <v>-0.03</v>
      </c>
      <c r="AJ266">
        <v>-0.02</v>
      </c>
      <c r="AK266">
        <v>-0.08</v>
      </c>
      <c r="AL266">
        <v>-7.0000000000000007E-2</v>
      </c>
      <c r="AM266">
        <v>-0.06</v>
      </c>
      <c r="AN266">
        <v>-0.05</v>
      </c>
      <c r="AO266">
        <v>-0.04</v>
      </c>
      <c r="AP266">
        <v>-0.03</v>
      </c>
      <c r="AQ266">
        <v>-0.02</v>
      </c>
      <c r="AR266">
        <v>-0.01</v>
      </c>
      <c r="BA266">
        <f>+Tabell1533[[#This Row],[Intervall Min]]</f>
        <v>-0.1</v>
      </c>
      <c r="BB266">
        <f>+IF(Tabell1533[[#This Row],[Intervall Max]]=Tabell1533[[#This Row],[Intervall Min]],"",Tabell1533[[#This Row],[Intervall Max]])</f>
        <v>0</v>
      </c>
      <c r="BC266" s="18"/>
    </row>
    <row r="267" spans="1:55" x14ac:dyDescent="0.25">
      <c r="A267" t="s">
        <v>798</v>
      </c>
      <c r="B267" t="s">
        <v>73</v>
      </c>
      <c r="C267" t="s">
        <v>74</v>
      </c>
      <c r="D267" t="s">
        <v>75</v>
      </c>
      <c r="E267" t="s">
        <v>60</v>
      </c>
      <c r="F267" t="s">
        <v>61</v>
      </c>
      <c r="G267" s="11" t="s">
        <v>861</v>
      </c>
      <c r="H267" s="11">
        <f t="shared" si="10"/>
        <v>-0.45</v>
      </c>
      <c r="I267" s="11">
        <f t="shared" si="11"/>
        <v>-0.32</v>
      </c>
      <c r="J267" s="11">
        <f>MEDIAN(Tabell1533[[#This Row],[Intervall övr 1]:[Int max]])</f>
        <v>-0.40500000000000003</v>
      </c>
      <c r="K267" t="s">
        <v>827</v>
      </c>
      <c r="L267" t="s">
        <v>842</v>
      </c>
      <c r="M267">
        <v>2016</v>
      </c>
      <c r="N267" t="s">
        <v>65</v>
      </c>
      <c r="O267" t="s">
        <v>843</v>
      </c>
      <c r="P267" t="s">
        <v>718</v>
      </c>
      <c r="Q267" s="11" t="s">
        <v>844</v>
      </c>
      <c r="R267" t="s">
        <v>753</v>
      </c>
      <c r="S267" s="13" t="s">
        <v>845</v>
      </c>
      <c r="T267" s="18" t="s">
        <v>71</v>
      </c>
      <c r="U267">
        <v>-0.38</v>
      </c>
      <c r="V267">
        <v>-0.43</v>
      </c>
      <c r="BA267">
        <f>+Tabell1533[[#This Row],[Intervall Min]]</f>
        <v>-0.45</v>
      </c>
      <c r="BB267">
        <f>+IF(Tabell1533[[#This Row],[Intervall Max]]=Tabell1533[[#This Row],[Intervall Min]],"",Tabell1533[[#This Row],[Intervall Max]])</f>
        <v>-0.32</v>
      </c>
      <c r="BC267" s="18"/>
    </row>
    <row r="268" spans="1:55" x14ac:dyDescent="0.25">
      <c r="A268" t="s">
        <v>798</v>
      </c>
      <c r="B268" t="s">
        <v>142</v>
      </c>
      <c r="C268" t="s">
        <v>74</v>
      </c>
      <c r="D268" t="s">
        <v>75</v>
      </c>
      <c r="E268" t="s">
        <v>60</v>
      </c>
      <c r="F268" t="s">
        <v>61</v>
      </c>
      <c r="G268" s="19" t="s">
        <v>862</v>
      </c>
      <c r="H268" s="11">
        <f t="shared" si="10"/>
        <v>-0.38800000000000001</v>
      </c>
      <c r="I268" s="11">
        <f t="shared" si="11"/>
        <v>-0.37</v>
      </c>
      <c r="J268" s="11">
        <f>MEDIAN(Tabell1533[[#This Row],[Intervall övr 1]:[Int max]])</f>
        <v>-0.379</v>
      </c>
      <c r="K268" t="s">
        <v>863</v>
      </c>
      <c r="L268" t="s">
        <v>864</v>
      </c>
      <c r="M268">
        <v>2022</v>
      </c>
      <c r="N268" t="s">
        <v>65</v>
      </c>
      <c r="O268" t="s">
        <v>865</v>
      </c>
      <c r="P268" t="s">
        <v>285</v>
      </c>
      <c r="Q268" s="11" t="s">
        <v>866</v>
      </c>
      <c r="R268" t="s">
        <v>69</v>
      </c>
      <c r="S268" s="13" t="s">
        <v>867</v>
      </c>
      <c r="T268" s="18" t="s">
        <v>138</v>
      </c>
      <c r="BA268">
        <f>+Tabell1533[[#This Row],[Intervall Min]]</f>
        <v>-0.38800000000000001</v>
      </c>
      <c r="BB268">
        <f>+IF(Tabell1533[[#This Row],[Intervall Max]]=Tabell1533[[#This Row],[Intervall Min]],"",Tabell1533[[#This Row],[Intervall Max]])</f>
        <v>-0.37</v>
      </c>
      <c r="BC268" s="18"/>
    </row>
    <row r="269" spans="1:55" x14ac:dyDescent="0.25">
      <c r="A269" t="s">
        <v>798</v>
      </c>
      <c r="B269" t="s">
        <v>73</v>
      </c>
      <c r="C269" t="s">
        <v>74</v>
      </c>
      <c r="D269" t="s">
        <v>75</v>
      </c>
      <c r="E269" t="s">
        <v>60</v>
      </c>
      <c r="F269" t="s">
        <v>61</v>
      </c>
      <c r="G269" s="11" t="s">
        <v>868</v>
      </c>
      <c r="H269" s="11">
        <f t="shared" si="10"/>
        <v>-0.2</v>
      </c>
      <c r="I269" s="11">
        <f t="shared" si="11"/>
        <v>-0.02</v>
      </c>
      <c r="J269" s="11">
        <f>MEDIAN(Tabell1533[[#This Row],[Intervall övr 1]:[Int max]])</f>
        <v>-0.105</v>
      </c>
      <c r="K269" t="s">
        <v>818</v>
      </c>
      <c r="L269" t="s">
        <v>78</v>
      </c>
      <c r="M269">
        <v>2001</v>
      </c>
      <c r="N269" t="s">
        <v>65</v>
      </c>
      <c r="O269" t="s">
        <v>79</v>
      </c>
      <c r="P269" t="s">
        <v>80</v>
      </c>
      <c r="Q269" s="19" t="s">
        <v>81</v>
      </c>
      <c r="R269" t="s">
        <v>82</v>
      </c>
      <c r="S269" s="12" t="s">
        <v>83</v>
      </c>
      <c r="T269" s="18" t="s">
        <v>166</v>
      </c>
      <c r="U269">
        <v>-0.02</v>
      </c>
      <c r="V269">
        <v>-0.09</v>
      </c>
      <c r="W269">
        <v>-0.16</v>
      </c>
      <c r="X269">
        <v>-0.12</v>
      </c>
      <c r="BA269">
        <f>+Tabell1533[[#This Row],[Intervall Min]]</f>
        <v>-0.2</v>
      </c>
      <c r="BB269">
        <f>+IF(Tabell1533[[#This Row],[Intervall Max]]=Tabell1533[[#This Row],[Intervall Min]],"",Tabell1533[[#This Row],[Intervall Max]])</f>
        <v>-0.02</v>
      </c>
      <c r="BC269" s="18"/>
    </row>
    <row r="270" spans="1:55" x14ac:dyDescent="0.25">
      <c r="A270" t="s">
        <v>798</v>
      </c>
      <c r="B270" t="s">
        <v>73</v>
      </c>
      <c r="C270" t="s">
        <v>74</v>
      </c>
      <c r="D270" t="s">
        <v>59</v>
      </c>
      <c r="E270" t="s">
        <v>60</v>
      </c>
      <c r="F270" t="s">
        <v>61</v>
      </c>
      <c r="G270" s="11" t="s">
        <v>869</v>
      </c>
      <c r="H270" s="11">
        <f t="shared" si="10"/>
        <v>-0.41</v>
      </c>
      <c r="I270" s="11">
        <f t="shared" si="11"/>
        <v>-0.2</v>
      </c>
      <c r="J270" s="11">
        <f>MEDIAN(Tabell1533[[#This Row],[Intervall övr 1]:[Int max]])</f>
        <v>-0.26</v>
      </c>
      <c r="K270" t="s">
        <v>818</v>
      </c>
      <c r="L270" t="s">
        <v>78</v>
      </c>
      <c r="M270">
        <v>2001</v>
      </c>
      <c r="N270" t="s">
        <v>65</v>
      </c>
      <c r="O270" t="s">
        <v>79</v>
      </c>
      <c r="P270" t="s">
        <v>80</v>
      </c>
      <c r="Q270" s="19" t="s">
        <v>81</v>
      </c>
      <c r="R270" t="s">
        <v>82</v>
      </c>
      <c r="S270" s="12" t="s">
        <v>83</v>
      </c>
      <c r="T270" s="18" t="s">
        <v>166</v>
      </c>
      <c r="U270">
        <v>-0.28999999999999998</v>
      </c>
      <c r="V270">
        <v>-0.26</v>
      </c>
      <c r="W270">
        <v>-0.26</v>
      </c>
      <c r="X270">
        <v>-0.23</v>
      </c>
      <c r="BA270">
        <f>+Tabell1533[[#This Row],[Intervall Min]]</f>
        <v>-0.41</v>
      </c>
      <c r="BB270">
        <f>+IF(Tabell1533[[#This Row],[Intervall Max]]=Tabell1533[[#This Row],[Intervall Min]],"",Tabell1533[[#This Row],[Intervall Max]])</f>
        <v>-0.2</v>
      </c>
      <c r="BC270" s="18"/>
    </row>
    <row r="271" spans="1:55" x14ac:dyDescent="0.25">
      <c r="A271" t="s">
        <v>798</v>
      </c>
      <c r="B271" t="s">
        <v>73</v>
      </c>
      <c r="C271" t="s">
        <v>74</v>
      </c>
      <c r="D271" t="s">
        <v>75</v>
      </c>
      <c r="E271" t="s">
        <v>60</v>
      </c>
      <c r="F271" t="s">
        <v>61</v>
      </c>
      <c r="G271" s="11" t="s">
        <v>870</v>
      </c>
      <c r="H271" s="11">
        <f t="shared" si="10"/>
        <v>-0.24</v>
      </c>
      <c r="I271" s="11">
        <f t="shared" si="11"/>
        <v>-0.02</v>
      </c>
      <c r="J271" s="11">
        <f>MEDIAN(Tabell1533[[#This Row],[Intervall övr 1]:[Int max]])</f>
        <v>-7.0000000000000007E-2</v>
      </c>
      <c r="K271" t="s">
        <v>818</v>
      </c>
      <c r="L271" t="s">
        <v>78</v>
      </c>
      <c r="M271">
        <v>2001</v>
      </c>
      <c r="N271" t="s">
        <v>65</v>
      </c>
      <c r="O271" t="s">
        <v>79</v>
      </c>
      <c r="P271" t="s">
        <v>86</v>
      </c>
      <c r="Q271" s="19" t="s">
        <v>81</v>
      </c>
      <c r="R271" t="s">
        <v>82</v>
      </c>
      <c r="S271" s="12" t="s">
        <v>83</v>
      </c>
      <c r="T271" s="18" t="s">
        <v>166</v>
      </c>
      <c r="U271">
        <v>-0.1</v>
      </c>
      <c r="V271">
        <v>-0.03</v>
      </c>
      <c r="W271">
        <v>-0.04</v>
      </c>
      <c r="X271">
        <v>-0.13</v>
      </c>
      <c r="BA271">
        <f>+Tabell1533[[#This Row],[Intervall Min]]</f>
        <v>-0.24</v>
      </c>
      <c r="BB271">
        <f>+IF(Tabell1533[[#This Row],[Intervall Max]]=Tabell1533[[#This Row],[Intervall Min]],"",Tabell1533[[#This Row],[Intervall Max]])</f>
        <v>-0.02</v>
      </c>
      <c r="BC271" s="18"/>
    </row>
    <row r="272" spans="1:55" x14ac:dyDescent="0.25">
      <c r="A272" t="s">
        <v>798</v>
      </c>
      <c r="B272" t="s">
        <v>73</v>
      </c>
      <c r="C272" t="s">
        <v>74</v>
      </c>
      <c r="D272" t="s">
        <v>59</v>
      </c>
      <c r="E272" t="s">
        <v>60</v>
      </c>
      <c r="F272" t="s">
        <v>61</v>
      </c>
      <c r="G272" s="11" t="s">
        <v>871</v>
      </c>
      <c r="H272" s="11">
        <f t="shared" si="10"/>
        <v>-0.65</v>
      </c>
      <c r="I272" s="11">
        <f t="shared" si="11"/>
        <v>-0.16</v>
      </c>
      <c r="J272" s="11">
        <f>MEDIAN(Tabell1533[[#This Row],[Intervall övr 1]:[Int max]])</f>
        <v>-0.3</v>
      </c>
      <c r="K272" t="s">
        <v>818</v>
      </c>
      <c r="L272" t="s">
        <v>78</v>
      </c>
      <c r="M272">
        <v>2001</v>
      </c>
      <c r="N272" t="s">
        <v>65</v>
      </c>
      <c r="O272" t="s">
        <v>79</v>
      </c>
      <c r="P272" t="s">
        <v>86</v>
      </c>
      <c r="Q272" s="19" t="s">
        <v>81</v>
      </c>
      <c r="R272" t="s">
        <v>82</v>
      </c>
      <c r="S272" s="12" t="s">
        <v>83</v>
      </c>
      <c r="T272" s="18" t="s">
        <v>166</v>
      </c>
      <c r="U272">
        <v>-0.22</v>
      </c>
      <c r="V272">
        <v>-0.25</v>
      </c>
      <c r="W272">
        <v>-0.35</v>
      </c>
      <c r="X272">
        <v>-0.36</v>
      </c>
      <c r="BA272">
        <f>+Tabell1533[[#This Row],[Intervall Min]]</f>
        <v>-0.65</v>
      </c>
      <c r="BB272">
        <f>+IF(Tabell1533[[#This Row],[Intervall Max]]=Tabell1533[[#This Row],[Intervall Min]],"",Tabell1533[[#This Row],[Intervall Max]])</f>
        <v>-0.16</v>
      </c>
      <c r="BC272" s="18"/>
    </row>
    <row r="273" spans="1:55" x14ac:dyDescent="0.25">
      <c r="A273" t="s">
        <v>872</v>
      </c>
      <c r="B273" t="s">
        <v>873</v>
      </c>
      <c r="C273" t="s">
        <v>74</v>
      </c>
      <c r="D273" t="s">
        <v>59</v>
      </c>
      <c r="E273" t="s">
        <v>787</v>
      </c>
      <c r="F273" t="s">
        <v>61</v>
      </c>
      <c r="G273" s="19" t="s">
        <v>874</v>
      </c>
      <c r="H273" s="11">
        <f t="shared" ref="H273:H305" si="12">_xlfn.NUMBERVALUE(IF(ISTEXT(G273),_xlfn.TEXTBEFORE(G273," "),G273))</f>
        <v>-0.53800000000000003</v>
      </c>
      <c r="I273" s="11">
        <f t="shared" ref="I273:I305" si="13">_xlfn.NUMBERVALUE(IF(ISTEXT(G273),_xlfn.TEXTAFTER(G273,"till "),G273))</f>
        <v>-0.36299999999999999</v>
      </c>
      <c r="J273" s="11">
        <f>MEDIAN(Tabell1533[[#This Row],[Intervall övr 1]:[Int max]])</f>
        <v>-0.37</v>
      </c>
      <c r="K273" t="s">
        <v>875</v>
      </c>
      <c r="L273" t="s">
        <v>790</v>
      </c>
      <c r="M273">
        <v>2015</v>
      </c>
      <c r="N273" t="s">
        <v>65</v>
      </c>
      <c r="O273" t="s">
        <v>791</v>
      </c>
      <c r="P273" t="s">
        <v>67</v>
      </c>
      <c r="Q273" s="11" t="s">
        <v>792</v>
      </c>
      <c r="R273" t="s">
        <v>793</v>
      </c>
      <c r="S273" s="13" t="s">
        <v>794</v>
      </c>
      <c r="T273" t="s">
        <v>876</v>
      </c>
      <c r="U273">
        <v>-0.37</v>
      </c>
      <c r="BA273">
        <f>+Tabell1533[[#This Row],[Intervall Min]]</f>
        <v>-0.53800000000000003</v>
      </c>
      <c r="BB273">
        <f>+IF(Tabell1533[[#This Row],[Intervall Max]]=Tabell1533[[#This Row],[Intervall Min]],"",Tabell1533[[#This Row],[Intervall Max]])</f>
        <v>-0.36299999999999999</v>
      </c>
      <c r="BC273" s="18"/>
    </row>
    <row r="274" spans="1:55" x14ac:dyDescent="0.25">
      <c r="A274" t="s">
        <v>872</v>
      </c>
      <c r="B274" t="s">
        <v>150</v>
      </c>
      <c r="C274" t="s">
        <v>151</v>
      </c>
      <c r="D274" t="s">
        <v>59</v>
      </c>
      <c r="E274" t="s">
        <v>787</v>
      </c>
      <c r="F274" t="s">
        <v>61</v>
      </c>
      <c r="G274" s="11" t="s">
        <v>877</v>
      </c>
      <c r="H274" s="11">
        <f t="shared" si="12"/>
        <v>0.73099999999999998</v>
      </c>
      <c r="I274" s="11">
        <f t="shared" si="13"/>
        <v>0.95899999999999996</v>
      </c>
      <c r="J274" s="11">
        <f>MEDIAN(Tabell1533[[#This Row],[Intervall övr 1]:[Int max]])</f>
        <v>0.78600000000000003</v>
      </c>
      <c r="K274" t="s">
        <v>878</v>
      </c>
      <c r="L274" t="s">
        <v>790</v>
      </c>
      <c r="M274">
        <v>2015</v>
      </c>
      <c r="N274" t="s">
        <v>65</v>
      </c>
      <c r="O274" t="s">
        <v>791</v>
      </c>
      <c r="P274" t="s">
        <v>67</v>
      </c>
      <c r="Q274" s="11" t="s">
        <v>792</v>
      </c>
      <c r="R274" t="s">
        <v>793</v>
      </c>
      <c r="S274" s="13" t="s">
        <v>794</v>
      </c>
      <c r="T274" t="s">
        <v>876</v>
      </c>
      <c r="U274">
        <v>0.78600000000000003</v>
      </c>
      <c r="BA274">
        <f>+Tabell1533[[#This Row],[Intervall Min]]</f>
        <v>0.73099999999999998</v>
      </c>
      <c r="BB274">
        <f>+IF(Tabell1533[[#This Row],[Intervall Max]]=Tabell1533[[#This Row],[Intervall Min]],"",Tabell1533[[#This Row],[Intervall Max]])</f>
        <v>0.95899999999999996</v>
      </c>
      <c r="BC274" s="18"/>
    </row>
    <row r="275" spans="1:55" x14ac:dyDescent="0.25">
      <c r="A275" t="s">
        <v>879</v>
      </c>
      <c r="B275" t="s">
        <v>880</v>
      </c>
      <c r="C275" t="s">
        <v>74</v>
      </c>
      <c r="D275" t="s">
        <v>75</v>
      </c>
      <c r="E275" t="s">
        <v>60</v>
      </c>
      <c r="F275" t="s">
        <v>90</v>
      </c>
      <c r="G275" s="11" t="s">
        <v>881</v>
      </c>
      <c r="H275" s="11">
        <f t="shared" si="12"/>
        <v>-0.42599999999999999</v>
      </c>
      <c r="I275" s="11">
        <f t="shared" si="13"/>
        <v>-0.19</v>
      </c>
      <c r="J275" s="11">
        <f>MEDIAN(Tabell1533[[#This Row],[Intervall övr 1]:[Int max]])</f>
        <v>-0.3095</v>
      </c>
      <c r="K275" t="s">
        <v>882</v>
      </c>
      <c r="L275" t="s">
        <v>221</v>
      </c>
      <c r="M275">
        <v>2023</v>
      </c>
      <c r="N275" t="s">
        <v>65</v>
      </c>
      <c r="O275" t="s">
        <v>222</v>
      </c>
      <c r="P275" t="s">
        <v>223</v>
      </c>
      <c r="Q275" s="11" t="s">
        <v>224</v>
      </c>
      <c r="R275" t="s">
        <v>225</v>
      </c>
      <c r="S275" s="13" t="s">
        <v>226</v>
      </c>
      <c r="T275" s="18" t="s">
        <v>227</v>
      </c>
      <c r="U275">
        <v>-0.308</v>
      </c>
      <c r="V275">
        <v>-0.311</v>
      </c>
      <c r="W275">
        <v>-0.193</v>
      </c>
      <c r="X275">
        <v>-0.42</v>
      </c>
      <c r="BA275">
        <f>+Tabell1533[[#This Row],[Intervall Min]]</f>
        <v>-0.42599999999999999</v>
      </c>
      <c r="BB275">
        <f>+IF(Tabell1533[[#This Row],[Intervall Max]]=Tabell1533[[#This Row],[Intervall Min]],"",Tabell1533[[#This Row],[Intervall Max]])</f>
        <v>-0.19</v>
      </c>
      <c r="BC275" s="18"/>
    </row>
    <row r="276" spans="1:55" x14ac:dyDescent="0.25">
      <c r="A276" t="s">
        <v>883</v>
      </c>
      <c r="B276" t="s">
        <v>430</v>
      </c>
      <c r="C276" t="s">
        <v>74</v>
      </c>
      <c r="D276" t="s">
        <v>75</v>
      </c>
      <c r="E276" t="s">
        <v>498</v>
      </c>
      <c r="F276" t="s">
        <v>90</v>
      </c>
      <c r="G276" s="11">
        <v>-0.18</v>
      </c>
      <c r="H276" s="11">
        <f t="shared" si="12"/>
        <v>-0.18</v>
      </c>
      <c r="I276" s="11">
        <f t="shared" si="13"/>
        <v>-0.18</v>
      </c>
      <c r="J276" s="11">
        <f>MEDIAN(Tabell1533[[#This Row],[Intervall övr 1]:[Int max]])</f>
        <v>-0.18</v>
      </c>
      <c r="K276" t="s">
        <v>884</v>
      </c>
      <c r="L276" t="s">
        <v>153</v>
      </c>
      <c r="M276">
        <v>2017</v>
      </c>
      <c r="N276" t="s">
        <v>65</v>
      </c>
      <c r="O276" t="s">
        <v>154</v>
      </c>
      <c r="P276" t="s">
        <v>155</v>
      </c>
      <c r="Q276" s="19" t="s">
        <v>81</v>
      </c>
      <c r="R276" t="s">
        <v>156</v>
      </c>
      <c r="S276" s="13" t="s">
        <v>157</v>
      </c>
      <c r="T276" t="s">
        <v>158</v>
      </c>
      <c r="BA276">
        <f>+Tabell1533[[#This Row],[Intervall Min]]</f>
        <v>-0.18</v>
      </c>
      <c r="BB276" t="str">
        <f>+IF(Tabell1533[[#This Row],[Intervall Max]]=Tabell1533[[#This Row],[Intervall Min]],"",Tabell1533[[#This Row],[Intervall Max]])</f>
        <v/>
      </c>
      <c r="BC276" s="18"/>
    </row>
    <row r="277" spans="1:55" x14ac:dyDescent="0.25">
      <c r="A277" t="s">
        <v>883</v>
      </c>
      <c r="B277" t="s">
        <v>430</v>
      </c>
      <c r="C277" t="s">
        <v>74</v>
      </c>
      <c r="D277" t="s">
        <v>59</v>
      </c>
      <c r="E277" t="s">
        <v>498</v>
      </c>
      <c r="F277" t="s">
        <v>90</v>
      </c>
      <c r="G277" s="11">
        <v>-0.68400000000000005</v>
      </c>
      <c r="H277" s="11">
        <f t="shared" si="12"/>
        <v>-0.68400000000000005</v>
      </c>
      <c r="I277" s="11">
        <f t="shared" si="13"/>
        <v>-0.68400000000000005</v>
      </c>
      <c r="J277" s="11">
        <f>MEDIAN(Tabell1533[[#This Row],[Intervall övr 1]:[Int max]])</f>
        <v>-0.68400000000000005</v>
      </c>
      <c r="K277" t="s">
        <v>884</v>
      </c>
      <c r="L277" t="s">
        <v>153</v>
      </c>
      <c r="M277">
        <v>2017</v>
      </c>
      <c r="N277" t="s">
        <v>65</v>
      </c>
      <c r="O277" t="s">
        <v>154</v>
      </c>
      <c r="P277" t="s">
        <v>155</v>
      </c>
      <c r="Q277" s="19" t="s">
        <v>81</v>
      </c>
      <c r="R277" t="s">
        <v>156</v>
      </c>
      <c r="S277" s="13" t="s">
        <v>157</v>
      </c>
      <c r="T277" t="s">
        <v>158</v>
      </c>
      <c r="BA277">
        <f>+Tabell1533[[#This Row],[Intervall Min]]</f>
        <v>-0.68400000000000005</v>
      </c>
      <c r="BB277" t="str">
        <f>+IF(Tabell1533[[#This Row],[Intervall Max]]=Tabell1533[[#This Row],[Intervall Min]],"",Tabell1533[[#This Row],[Intervall Max]])</f>
        <v/>
      </c>
      <c r="BC277" s="18"/>
    </row>
    <row r="278" spans="1:55" x14ac:dyDescent="0.25">
      <c r="A278" t="s">
        <v>883</v>
      </c>
      <c r="B278" t="s">
        <v>430</v>
      </c>
      <c r="C278" t="s">
        <v>74</v>
      </c>
      <c r="D278" t="s">
        <v>59</v>
      </c>
      <c r="E278" t="s">
        <v>459</v>
      </c>
      <c r="F278" t="s">
        <v>90</v>
      </c>
      <c r="G278" s="19" t="s">
        <v>885</v>
      </c>
      <c r="H278" s="11">
        <f t="shared" si="12"/>
        <v>-4.4160000000000004</v>
      </c>
      <c r="I278" s="11">
        <f t="shared" si="13"/>
        <v>-0.93500000000000005</v>
      </c>
      <c r="J278" s="11">
        <f>MEDIAN(Tabell1533[[#This Row],[Intervall övr 1]:[Int max]])</f>
        <v>-2.9885000000000002</v>
      </c>
      <c r="K278" t="s">
        <v>441</v>
      </c>
      <c r="L278" t="s">
        <v>886</v>
      </c>
      <c r="M278">
        <v>2022</v>
      </c>
      <c r="N278" t="s">
        <v>65</v>
      </c>
      <c r="O278" t="s">
        <v>887</v>
      </c>
      <c r="P278" t="s">
        <v>463</v>
      </c>
      <c r="Q278" s="11">
        <v>2020</v>
      </c>
      <c r="R278" t="s">
        <v>888</v>
      </c>
      <c r="S278" s="13" t="s">
        <v>889</v>
      </c>
      <c r="T278" t="s">
        <v>890</v>
      </c>
      <c r="U278">
        <v>-1.6180000000000001</v>
      </c>
      <c r="V278">
        <v>-2.161</v>
      </c>
      <c r="W278">
        <v>-2.7989999999999999</v>
      </c>
      <c r="X278">
        <v>-3.7869999999999999</v>
      </c>
      <c r="Y278">
        <v>-4.3380000000000001</v>
      </c>
      <c r="Z278">
        <v>-3.1779999999999999</v>
      </c>
      <c r="BA278">
        <f>+Tabell1533[[#This Row],[Intervall Min]]</f>
        <v>-4.4160000000000004</v>
      </c>
      <c r="BB278">
        <f>+IF(Tabell1533[[#This Row],[Intervall Max]]=Tabell1533[[#This Row],[Intervall Min]],"",Tabell1533[[#This Row],[Intervall Max]])</f>
        <v>-0.93500000000000005</v>
      </c>
      <c r="BC278" s="18"/>
    </row>
    <row r="279" spans="1:55" x14ac:dyDescent="0.25">
      <c r="A279" t="s">
        <v>883</v>
      </c>
      <c r="B279" t="s">
        <v>430</v>
      </c>
      <c r="C279" t="s">
        <v>74</v>
      </c>
      <c r="D279" t="s">
        <v>75</v>
      </c>
      <c r="E279" t="s">
        <v>459</v>
      </c>
      <c r="F279" t="s">
        <v>90</v>
      </c>
      <c r="G279" s="19" t="s">
        <v>891</v>
      </c>
      <c r="H279" s="11">
        <f t="shared" si="12"/>
        <v>-2.2090000000000001</v>
      </c>
      <c r="I279" s="11">
        <f t="shared" si="13"/>
        <v>0</v>
      </c>
      <c r="J279" s="11">
        <f>MEDIAN(Tabell1533[[#This Row],[Intervall övr 1]:[Int max]])</f>
        <v>-1.1830000000000001</v>
      </c>
      <c r="K279" t="s">
        <v>441</v>
      </c>
      <c r="L279" t="s">
        <v>886</v>
      </c>
      <c r="M279">
        <v>2022</v>
      </c>
      <c r="N279" t="s">
        <v>65</v>
      </c>
      <c r="O279" t="s">
        <v>887</v>
      </c>
      <c r="P279" t="s">
        <v>463</v>
      </c>
      <c r="Q279" s="11">
        <v>2020</v>
      </c>
      <c r="R279" t="s">
        <v>888</v>
      </c>
      <c r="S279" s="26" t="s">
        <v>889</v>
      </c>
      <c r="T279" t="s">
        <v>892</v>
      </c>
      <c r="U279">
        <v>-0.433</v>
      </c>
      <c r="V279">
        <v>-0.77800000000000002</v>
      </c>
      <c r="W279">
        <v>-1.1830000000000001</v>
      </c>
      <c r="X279">
        <v>-2.1589999999999998</v>
      </c>
      <c r="Y279">
        <v>-1.4239999999999999</v>
      </c>
      <c r="BA279">
        <f>+Tabell1533[[#This Row],[Intervall Min]]</f>
        <v>-2.2090000000000001</v>
      </c>
      <c r="BB279">
        <f>+IF(Tabell1533[[#This Row],[Intervall Max]]=Tabell1533[[#This Row],[Intervall Min]],"",Tabell1533[[#This Row],[Intervall Max]])</f>
        <v>0</v>
      </c>
      <c r="BC279" s="18"/>
    </row>
    <row r="280" spans="1:55" x14ac:dyDescent="0.25">
      <c r="A280" t="s">
        <v>893</v>
      </c>
      <c r="B280" t="s">
        <v>894</v>
      </c>
      <c r="C280" t="s">
        <v>74</v>
      </c>
      <c r="D280" t="s">
        <v>75</v>
      </c>
      <c r="E280" t="s">
        <v>321</v>
      </c>
      <c r="F280" t="s">
        <v>61</v>
      </c>
      <c r="G280" s="11" t="s">
        <v>895</v>
      </c>
      <c r="H280" s="11">
        <f t="shared" si="12"/>
        <v>-2.0299999999999998</v>
      </c>
      <c r="I280" s="11">
        <f t="shared" si="13"/>
        <v>-1.68</v>
      </c>
      <c r="J280" s="11">
        <f>MEDIAN(Tabell1533[[#This Row],[Intervall övr 1]:[Int max]])</f>
        <v>-1.78</v>
      </c>
      <c r="K280" t="s">
        <v>896</v>
      </c>
      <c r="L280" t="s">
        <v>770</v>
      </c>
      <c r="M280">
        <v>2007</v>
      </c>
      <c r="N280" t="s">
        <v>65</v>
      </c>
      <c r="O280" t="s">
        <v>771</v>
      </c>
      <c r="P280" t="s">
        <v>285</v>
      </c>
      <c r="Q280" s="11" t="s">
        <v>772</v>
      </c>
      <c r="R280" t="s">
        <v>773</v>
      </c>
      <c r="S280" s="13" t="s">
        <v>774</v>
      </c>
      <c r="T280" t="s">
        <v>897</v>
      </c>
      <c r="U280">
        <v>-1.87</v>
      </c>
      <c r="V280">
        <v>-1.78</v>
      </c>
      <c r="W280">
        <v>-1.71</v>
      </c>
      <c r="BA280">
        <f>+Tabell1533[[#This Row],[Intervall Min]]</f>
        <v>-2.0299999999999998</v>
      </c>
      <c r="BB280">
        <f>+IF(Tabell1533[[#This Row],[Intervall Max]]=Tabell1533[[#This Row],[Intervall Min]],"",Tabell1533[[#This Row],[Intervall Max]])</f>
        <v>-1.68</v>
      </c>
      <c r="BC280" s="18"/>
    </row>
    <row r="281" spans="1:55" x14ac:dyDescent="0.25">
      <c r="A281" t="s">
        <v>898</v>
      </c>
      <c r="B281" t="s">
        <v>899</v>
      </c>
      <c r="C281" t="s">
        <v>74</v>
      </c>
      <c r="D281" t="s">
        <v>75</v>
      </c>
      <c r="E281" t="s">
        <v>131</v>
      </c>
      <c r="F281" t="s">
        <v>132</v>
      </c>
      <c r="G281" s="11">
        <v>-0.4</v>
      </c>
      <c r="H281" s="11">
        <f t="shared" si="12"/>
        <v>-0.4</v>
      </c>
      <c r="I281" s="11">
        <f t="shared" si="13"/>
        <v>-0.4</v>
      </c>
      <c r="J281" s="11">
        <f>MEDIAN(Tabell1533[[#This Row],[Intervall övr 1]:[Int max]])</f>
        <v>-0.4</v>
      </c>
      <c r="K281" t="s">
        <v>900</v>
      </c>
      <c r="L281" t="s">
        <v>134</v>
      </c>
      <c r="M281">
        <v>2012</v>
      </c>
      <c r="N281" t="s">
        <v>65</v>
      </c>
      <c r="O281" t="s">
        <v>135</v>
      </c>
      <c r="P281" t="s">
        <v>67</v>
      </c>
      <c r="Q281" s="11" t="s">
        <v>136</v>
      </c>
      <c r="R281" t="s">
        <v>69</v>
      </c>
      <c r="S281" s="13" t="s">
        <v>137</v>
      </c>
      <c r="T281" t="s">
        <v>138</v>
      </c>
      <c r="BA281">
        <f>+Tabell1533[[#This Row],[Intervall Min]]</f>
        <v>-0.4</v>
      </c>
      <c r="BB281" t="str">
        <f>+IF(Tabell1533[[#This Row],[Intervall Max]]=Tabell1533[[#This Row],[Intervall Min]],"",Tabell1533[[#This Row],[Intervall Max]])</f>
        <v/>
      </c>
      <c r="BC281" s="18"/>
    </row>
    <row r="282" spans="1:55" x14ac:dyDescent="0.25">
      <c r="A282" t="s">
        <v>798</v>
      </c>
      <c r="B282" t="s">
        <v>342</v>
      </c>
      <c r="C282" t="s">
        <v>74</v>
      </c>
      <c r="D282" t="s">
        <v>349</v>
      </c>
      <c r="E282" t="s">
        <v>60</v>
      </c>
      <c r="F282" t="s">
        <v>61</v>
      </c>
      <c r="G282" s="11" t="s">
        <v>901</v>
      </c>
      <c r="H282" s="11">
        <f t="shared" si="12"/>
        <v>-0.37</v>
      </c>
      <c r="I282" s="11">
        <f t="shared" si="13"/>
        <v>-0.28000000000000003</v>
      </c>
      <c r="J282" s="11">
        <f>MEDIAN(Tabell1533[[#This Row],[Intervall övr 1]:[Int max]])</f>
        <v>-0.32500000000000001</v>
      </c>
      <c r="K282" t="s">
        <v>902</v>
      </c>
      <c r="L282" t="s">
        <v>352</v>
      </c>
      <c r="M282">
        <v>2022</v>
      </c>
      <c r="N282" t="s">
        <v>346</v>
      </c>
      <c r="O282" t="s">
        <v>903</v>
      </c>
      <c r="P282" t="s">
        <v>67</v>
      </c>
      <c r="Q282" s="11" t="s">
        <v>81</v>
      </c>
      <c r="R282" t="s">
        <v>904</v>
      </c>
      <c r="S282" s="12" t="s">
        <v>355</v>
      </c>
      <c r="T282" t="s">
        <v>356</v>
      </c>
      <c r="BA282">
        <f>+Tabell1533[[#This Row],[Intervall Min]]</f>
        <v>-0.37</v>
      </c>
      <c r="BB282">
        <f>+IF(Tabell1533[[#This Row],[Intervall Max]]=Tabell1533[[#This Row],[Intervall Min]],"",Tabell1533[[#This Row],[Intervall Max]])</f>
        <v>-0.28000000000000003</v>
      </c>
      <c r="BC282" s="18"/>
    </row>
    <row r="283" spans="1:55" x14ac:dyDescent="0.25">
      <c r="A283" t="s">
        <v>905</v>
      </c>
      <c r="B283" t="s">
        <v>906</v>
      </c>
      <c r="C283" t="s">
        <v>58</v>
      </c>
      <c r="D283" t="s">
        <v>75</v>
      </c>
      <c r="E283" t="s">
        <v>757</v>
      </c>
      <c r="F283" t="s">
        <v>61</v>
      </c>
      <c r="G283" s="19" t="s">
        <v>907</v>
      </c>
      <c r="H283" s="11">
        <f t="shared" si="12"/>
        <v>-90</v>
      </c>
      <c r="I283" s="11">
        <f t="shared" si="13"/>
        <v>-44</v>
      </c>
      <c r="J283" s="11">
        <f>MEDIAN(Tabell1533[[#This Row],[Intervall övr 1]:[Int max]])</f>
        <v>-67</v>
      </c>
      <c r="K283" t="s">
        <v>758</v>
      </c>
      <c r="L283" t="s">
        <v>908</v>
      </c>
      <c r="M283">
        <v>2019</v>
      </c>
      <c r="N283" t="s">
        <v>65</v>
      </c>
      <c r="O283" t="s">
        <v>909</v>
      </c>
      <c r="P283" t="s">
        <v>155</v>
      </c>
      <c r="Q283" s="11" t="s">
        <v>81</v>
      </c>
      <c r="R283" t="s">
        <v>910</v>
      </c>
      <c r="S283" s="12" t="s">
        <v>911</v>
      </c>
      <c r="T283" t="s">
        <v>912</v>
      </c>
      <c r="BA283">
        <f>+Tabell1533[[#This Row],[Intervall Min]]</f>
        <v>-90</v>
      </c>
      <c r="BB283">
        <f>+IF(Tabell1533[[#This Row],[Intervall Max]]=Tabell1533[[#This Row],[Intervall Min]],"",Tabell1533[[#This Row],[Intervall Max]])</f>
        <v>-44</v>
      </c>
      <c r="BC283" s="18"/>
    </row>
    <row r="284" spans="1:55" x14ac:dyDescent="0.25">
      <c r="A284" t="s">
        <v>913</v>
      </c>
      <c r="B284" t="s">
        <v>139</v>
      </c>
      <c r="C284" t="s">
        <v>914</v>
      </c>
      <c r="D284" t="s">
        <v>59</v>
      </c>
      <c r="E284" t="s">
        <v>777</v>
      </c>
      <c r="F284" t="s">
        <v>132</v>
      </c>
      <c r="G284" s="11">
        <v>-0.37</v>
      </c>
      <c r="H284" s="11">
        <f t="shared" si="12"/>
        <v>-0.37</v>
      </c>
      <c r="I284" s="11">
        <f t="shared" si="13"/>
        <v>-0.37</v>
      </c>
      <c r="J284" s="11">
        <f>MEDIAN(Tabell1533[[#This Row],[Intervall övr 1]:[Int max]])</f>
        <v>-0.37</v>
      </c>
      <c r="K284" t="s">
        <v>915</v>
      </c>
      <c r="L284" t="s">
        <v>779</v>
      </c>
      <c r="M284">
        <v>2022</v>
      </c>
      <c r="N284" t="s">
        <v>780</v>
      </c>
      <c r="O284" t="s">
        <v>781</v>
      </c>
      <c r="P284" t="s">
        <v>67</v>
      </c>
      <c r="Q284" s="11">
        <v>2019</v>
      </c>
      <c r="R284" t="s">
        <v>782</v>
      </c>
      <c r="S284" s="13" t="s">
        <v>783</v>
      </c>
      <c r="T284" s="18" t="s">
        <v>916</v>
      </c>
      <c r="BA284">
        <f>+Tabell1533[[#This Row],[Intervall Min]]</f>
        <v>-0.37</v>
      </c>
      <c r="BB284" t="str">
        <f>+IF(Tabell1533[[#This Row],[Intervall Max]]=Tabell1533[[#This Row],[Intervall Min]],"",Tabell1533[[#This Row],[Intervall Max]])</f>
        <v/>
      </c>
      <c r="BC284" s="18"/>
    </row>
    <row r="285" spans="1:55" x14ac:dyDescent="0.25">
      <c r="A285" t="s">
        <v>913</v>
      </c>
      <c r="B285" t="s">
        <v>139</v>
      </c>
      <c r="C285" t="s">
        <v>914</v>
      </c>
      <c r="D285" t="s">
        <v>59</v>
      </c>
      <c r="E285" t="s">
        <v>784</v>
      </c>
      <c r="F285" t="s">
        <v>132</v>
      </c>
      <c r="G285" s="11">
        <v>-0.03</v>
      </c>
      <c r="H285" s="11">
        <f t="shared" si="12"/>
        <v>-0.03</v>
      </c>
      <c r="I285" s="11">
        <f t="shared" si="13"/>
        <v>-0.03</v>
      </c>
      <c r="J285" s="11">
        <f>MEDIAN(Tabell1533[[#This Row],[Intervall övr 1]:[Int max]])</f>
        <v>-0.03</v>
      </c>
      <c r="K285" t="s">
        <v>915</v>
      </c>
      <c r="L285" t="s">
        <v>779</v>
      </c>
      <c r="M285">
        <v>2022</v>
      </c>
      <c r="N285" t="s">
        <v>780</v>
      </c>
      <c r="O285" t="s">
        <v>781</v>
      </c>
      <c r="P285" t="s">
        <v>67</v>
      </c>
      <c r="Q285" s="11">
        <v>2019</v>
      </c>
      <c r="R285" t="s">
        <v>782</v>
      </c>
      <c r="S285" s="13" t="s">
        <v>783</v>
      </c>
      <c r="T285" s="18" t="s">
        <v>916</v>
      </c>
      <c r="BA285">
        <f>+Tabell1533[[#This Row],[Intervall Min]]</f>
        <v>-0.03</v>
      </c>
      <c r="BB285" t="str">
        <f>+IF(Tabell1533[[#This Row],[Intervall Max]]=Tabell1533[[#This Row],[Intervall Min]],"",Tabell1533[[#This Row],[Intervall Max]])</f>
        <v/>
      </c>
      <c r="BC285" s="18"/>
    </row>
    <row r="286" spans="1:55" x14ac:dyDescent="0.25">
      <c r="A286" t="s">
        <v>913</v>
      </c>
      <c r="B286" t="s">
        <v>139</v>
      </c>
      <c r="C286" t="s">
        <v>914</v>
      </c>
      <c r="D286" t="s">
        <v>59</v>
      </c>
      <c r="E286" t="s">
        <v>131</v>
      </c>
      <c r="F286" t="s">
        <v>132</v>
      </c>
      <c r="G286" s="11">
        <v>-0.26</v>
      </c>
      <c r="H286" s="11">
        <f t="shared" si="12"/>
        <v>-0.26</v>
      </c>
      <c r="I286" s="11">
        <f t="shared" si="13"/>
        <v>-0.26</v>
      </c>
      <c r="J286" s="11">
        <f>MEDIAN(Tabell1533[[#This Row],[Intervall övr 1]:[Int max]])</f>
        <v>-0.26</v>
      </c>
      <c r="K286" t="s">
        <v>915</v>
      </c>
      <c r="L286" t="s">
        <v>779</v>
      </c>
      <c r="M286">
        <v>2022</v>
      </c>
      <c r="N286" t="s">
        <v>780</v>
      </c>
      <c r="O286" t="s">
        <v>781</v>
      </c>
      <c r="P286" t="s">
        <v>67</v>
      </c>
      <c r="Q286" s="11">
        <v>2019</v>
      </c>
      <c r="R286" t="s">
        <v>782</v>
      </c>
      <c r="S286" s="13" t="s">
        <v>783</v>
      </c>
      <c r="T286" s="18" t="s">
        <v>916</v>
      </c>
      <c r="BA286">
        <f>+Tabell1533[[#This Row],[Intervall Min]]</f>
        <v>-0.26</v>
      </c>
      <c r="BB286" t="str">
        <f>+IF(Tabell1533[[#This Row],[Intervall Max]]=Tabell1533[[#This Row],[Intervall Min]],"",Tabell1533[[#This Row],[Intervall Max]])</f>
        <v/>
      </c>
      <c r="BC286" s="18"/>
    </row>
    <row r="287" spans="1:55" x14ac:dyDescent="0.25">
      <c r="A287" t="s">
        <v>917</v>
      </c>
      <c r="B287" t="s">
        <v>918</v>
      </c>
      <c r="C287" t="s">
        <v>58</v>
      </c>
      <c r="D287" t="s">
        <v>59</v>
      </c>
      <c r="E287" t="s">
        <v>459</v>
      </c>
      <c r="F287" t="s">
        <v>132</v>
      </c>
      <c r="G287" s="11">
        <v>-1.367</v>
      </c>
      <c r="H287" s="11">
        <f t="shared" si="12"/>
        <v>-1.367</v>
      </c>
      <c r="I287" s="11">
        <f t="shared" si="13"/>
        <v>-1.367</v>
      </c>
      <c r="J287" s="11">
        <f>MEDIAN(Tabell1533[[#This Row],[Intervall övr 1]:[Int max]])</f>
        <v>-1.367</v>
      </c>
      <c r="K287" t="s">
        <v>919</v>
      </c>
      <c r="L287" t="s">
        <v>920</v>
      </c>
      <c r="M287">
        <v>2016</v>
      </c>
      <c r="N287" t="s">
        <v>921</v>
      </c>
      <c r="O287" t="s">
        <v>922</v>
      </c>
      <c r="P287" t="s">
        <v>67</v>
      </c>
      <c r="Q287" s="11" t="s">
        <v>923</v>
      </c>
      <c r="R287" t="s">
        <v>69</v>
      </c>
      <c r="S287" s="12" t="s">
        <v>924</v>
      </c>
      <c r="T287" s="18" t="s">
        <v>925</v>
      </c>
      <c r="BA287">
        <f>+Tabell1533[[#This Row],[Intervall Min]]</f>
        <v>-1.367</v>
      </c>
      <c r="BB287" t="str">
        <f>+IF(Tabell1533[[#This Row],[Intervall Max]]=Tabell1533[[#This Row],[Intervall Min]],"",Tabell1533[[#This Row],[Intervall Max]])</f>
        <v/>
      </c>
      <c r="BC287" s="18"/>
    </row>
    <row r="288" spans="1:55" x14ac:dyDescent="0.25">
      <c r="A288" t="s">
        <v>926</v>
      </c>
      <c r="B288" t="s">
        <v>927</v>
      </c>
      <c r="C288" t="s">
        <v>74</v>
      </c>
      <c r="D288" t="s">
        <v>75</v>
      </c>
      <c r="E288" t="s">
        <v>60</v>
      </c>
      <c r="F288" t="s">
        <v>61</v>
      </c>
      <c r="G288" s="11">
        <v>-0.56000000000000005</v>
      </c>
      <c r="H288" s="11">
        <f t="shared" si="12"/>
        <v>-0.56000000000000005</v>
      </c>
      <c r="I288" s="11">
        <f t="shared" si="13"/>
        <v>-0.56000000000000005</v>
      </c>
      <c r="J288" s="11">
        <f>MEDIAN(Tabell1533[[#This Row],[Intervall övr 1]:[Int max]])</f>
        <v>-0.56000000000000005</v>
      </c>
      <c r="K288" t="s">
        <v>928</v>
      </c>
      <c r="L288" t="s">
        <v>929</v>
      </c>
      <c r="M288">
        <v>2021</v>
      </c>
      <c r="N288" t="s">
        <v>65</v>
      </c>
      <c r="O288" t="s">
        <v>930</v>
      </c>
      <c r="P288" t="s">
        <v>67</v>
      </c>
      <c r="Q288" s="11">
        <v>2018</v>
      </c>
      <c r="R288" t="s">
        <v>931</v>
      </c>
      <c r="S288" s="12" t="s">
        <v>932</v>
      </c>
      <c r="T288" t="s">
        <v>933</v>
      </c>
      <c r="BA288">
        <f>+Tabell1533[[#This Row],[Intervall Min]]</f>
        <v>-0.56000000000000005</v>
      </c>
      <c r="BB288" t="str">
        <f>+IF(Tabell1533[[#This Row],[Intervall Max]]=Tabell1533[[#This Row],[Intervall Min]],"",Tabell1533[[#This Row],[Intervall Max]])</f>
        <v/>
      </c>
      <c r="BC288" s="18"/>
    </row>
    <row r="289" spans="1:55" x14ac:dyDescent="0.25">
      <c r="A289" t="s">
        <v>934</v>
      </c>
      <c r="B289" t="s">
        <v>342</v>
      </c>
      <c r="C289" t="s">
        <v>99</v>
      </c>
      <c r="D289" t="s">
        <v>349</v>
      </c>
      <c r="E289" t="s">
        <v>60</v>
      </c>
      <c r="F289" t="s">
        <v>90</v>
      </c>
      <c r="G289" s="11" t="s">
        <v>935</v>
      </c>
      <c r="H289" s="11">
        <f t="shared" si="12"/>
        <v>0.11</v>
      </c>
      <c r="I289" s="11">
        <f t="shared" si="13"/>
        <v>0.15</v>
      </c>
      <c r="J289" s="11">
        <f>MEDIAN(Tabell1533[[#This Row],[Intervall övr 1]:[Int max]])</f>
        <v>0.13</v>
      </c>
      <c r="K289" t="s">
        <v>936</v>
      </c>
      <c r="L289" t="s">
        <v>352</v>
      </c>
      <c r="M289">
        <v>2022</v>
      </c>
      <c r="N289" t="s">
        <v>346</v>
      </c>
      <c r="O289" t="s">
        <v>937</v>
      </c>
      <c r="P289" t="s">
        <v>67</v>
      </c>
      <c r="Q289" s="11" t="s">
        <v>81</v>
      </c>
      <c r="R289" t="s">
        <v>354</v>
      </c>
      <c r="S289" s="12" t="s">
        <v>355</v>
      </c>
      <c r="T289" t="s">
        <v>356</v>
      </c>
      <c r="BA289">
        <f>+Tabell1533[[#This Row],[Intervall Min]]</f>
        <v>0.11</v>
      </c>
      <c r="BB289">
        <f>+IF(Tabell1533[[#This Row],[Intervall Max]]=Tabell1533[[#This Row],[Intervall Min]],"",Tabell1533[[#This Row],[Intervall Max]])</f>
        <v>0.15</v>
      </c>
      <c r="BC289" s="18"/>
    </row>
    <row r="290" spans="1:55" x14ac:dyDescent="0.25">
      <c r="A290" t="s">
        <v>934</v>
      </c>
      <c r="B290" t="s">
        <v>938</v>
      </c>
      <c r="C290" t="s">
        <v>58</v>
      </c>
      <c r="D290" t="s">
        <v>75</v>
      </c>
      <c r="E290" t="s">
        <v>60</v>
      </c>
      <c r="F290" t="s">
        <v>90</v>
      </c>
      <c r="G290" s="11" t="s">
        <v>939</v>
      </c>
      <c r="H290" s="11">
        <f t="shared" si="12"/>
        <v>0.13</v>
      </c>
      <c r="I290" s="11">
        <f t="shared" si="13"/>
        <v>0.33</v>
      </c>
      <c r="J290" s="11">
        <f>MEDIAN(Tabell1533[[#This Row],[Intervall övr 1]:[Int max]])</f>
        <v>0.23</v>
      </c>
      <c r="K290" t="s">
        <v>940</v>
      </c>
      <c r="L290" t="s">
        <v>941</v>
      </c>
      <c r="M290">
        <v>2018</v>
      </c>
      <c r="N290" t="s">
        <v>942</v>
      </c>
      <c r="O290" t="s">
        <v>943</v>
      </c>
      <c r="P290" t="s">
        <v>67</v>
      </c>
      <c r="Q290" s="11" t="s">
        <v>944</v>
      </c>
      <c r="S290" s="13" t="s">
        <v>945</v>
      </c>
      <c r="T290" t="s">
        <v>946</v>
      </c>
      <c r="BA290">
        <f>+Tabell1533[[#This Row],[Intervall Min]]</f>
        <v>0.13</v>
      </c>
      <c r="BB290">
        <f>+IF(Tabell1533[[#This Row],[Intervall Max]]=Tabell1533[[#This Row],[Intervall Min]],"",Tabell1533[[#This Row],[Intervall Max]])</f>
        <v>0.33</v>
      </c>
      <c r="BC290" s="18"/>
    </row>
    <row r="291" spans="1:55" x14ac:dyDescent="0.25">
      <c r="A291" t="s">
        <v>934</v>
      </c>
      <c r="B291" t="s">
        <v>927</v>
      </c>
      <c r="C291" t="s">
        <v>74</v>
      </c>
      <c r="D291" t="s">
        <v>75</v>
      </c>
      <c r="E291" t="s">
        <v>60</v>
      </c>
      <c r="F291" t="s">
        <v>61</v>
      </c>
      <c r="G291" s="11">
        <v>-0.46</v>
      </c>
      <c r="H291" s="11">
        <f t="shared" si="12"/>
        <v>-0.46</v>
      </c>
      <c r="I291" s="11">
        <f t="shared" si="13"/>
        <v>-0.46</v>
      </c>
      <c r="J291" s="11">
        <f>MEDIAN(Tabell1533[[#This Row],[Intervall övr 1]:[Int max]])</f>
        <v>-0.46</v>
      </c>
      <c r="K291" t="s">
        <v>947</v>
      </c>
      <c r="L291" t="s">
        <v>929</v>
      </c>
      <c r="M291">
        <v>2021</v>
      </c>
      <c r="N291" t="s">
        <v>65</v>
      </c>
      <c r="O291" t="s">
        <v>930</v>
      </c>
      <c r="P291" t="s">
        <v>67</v>
      </c>
      <c r="Q291" s="11">
        <v>2018</v>
      </c>
      <c r="R291" t="s">
        <v>931</v>
      </c>
      <c r="S291" s="12" t="s">
        <v>932</v>
      </c>
      <c r="T291" t="s">
        <v>948</v>
      </c>
      <c r="BA291">
        <f>+Tabell1533[[#This Row],[Intervall Min]]</f>
        <v>-0.46</v>
      </c>
      <c r="BB291" t="str">
        <f>+IF(Tabell1533[[#This Row],[Intervall Max]]=Tabell1533[[#This Row],[Intervall Min]],"",Tabell1533[[#This Row],[Intervall Max]])</f>
        <v/>
      </c>
      <c r="BC291" s="18"/>
    </row>
    <row r="292" spans="1:55" x14ac:dyDescent="0.25">
      <c r="A292" t="s">
        <v>934</v>
      </c>
      <c r="B292" t="s">
        <v>150</v>
      </c>
      <c r="C292" t="s">
        <v>151</v>
      </c>
      <c r="D292" t="s">
        <v>75</v>
      </c>
      <c r="E292" t="s">
        <v>60</v>
      </c>
      <c r="F292" t="s">
        <v>61</v>
      </c>
      <c r="G292" s="11" t="s">
        <v>949</v>
      </c>
      <c r="H292" s="11">
        <f t="shared" si="12"/>
        <v>-0.49</v>
      </c>
      <c r="I292" s="11">
        <f t="shared" si="13"/>
        <v>-0.37</v>
      </c>
      <c r="J292" s="11">
        <f>MEDIAN(Tabell1533[[#This Row],[Intervall övr 1]:[Int max]])</f>
        <v>-0.43</v>
      </c>
      <c r="K292" t="s">
        <v>950</v>
      </c>
      <c r="L292" t="s">
        <v>929</v>
      </c>
      <c r="M292">
        <v>2021</v>
      </c>
      <c r="N292" t="s">
        <v>65</v>
      </c>
      <c r="O292" t="s">
        <v>930</v>
      </c>
      <c r="P292" t="s">
        <v>67</v>
      </c>
      <c r="Q292" s="11">
        <v>2018</v>
      </c>
      <c r="R292" t="s">
        <v>931</v>
      </c>
      <c r="S292" s="12" t="s">
        <v>932</v>
      </c>
      <c r="T292" t="s">
        <v>951</v>
      </c>
      <c r="U292">
        <v>-0.43</v>
      </c>
      <c r="BA292">
        <f>+Tabell1533[[#This Row],[Intervall Min]]</f>
        <v>-0.49</v>
      </c>
      <c r="BB292">
        <f>+IF(Tabell1533[[#This Row],[Intervall Max]]=Tabell1533[[#This Row],[Intervall Min]],"",Tabell1533[[#This Row],[Intervall Max]])</f>
        <v>-0.37</v>
      </c>
      <c r="BC292" s="18"/>
    </row>
    <row r="293" spans="1:55" x14ac:dyDescent="0.25">
      <c r="A293" t="s">
        <v>952</v>
      </c>
      <c r="B293" t="s">
        <v>927</v>
      </c>
      <c r="C293" t="s">
        <v>74</v>
      </c>
      <c r="D293" t="s">
        <v>75</v>
      </c>
      <c r="E293" t="s">
        <v>60</v>
      </c>
      <c r="F293" t="s">
        <v>61</v>
      </c>
      <c r="G293" s="11">
        <v>-0.9</v>
      </c>
      <c r="H293" s="11">
        <f t="shared" si="12"/>
        <v>-0.9</v>
      </c>
      <c r="I293" s="11">
        <f t="shared" si="13"/>
        <v>-0.9</v>
      </c>
      <c r="J293" s="11">
        <f>MEDIAN(Tabell1533[[#This Row],[Intervall övr 1]:[Int max]])</f>
        <v>-0.9</v>
      </c>
      <c r="K293" t="s">
        <v>953</v>
      </c>
      <c r="L293" t="s">
        <v>929</v>
      </c>
      <c r="M293">
        <v>2021</v>
      </c>
      <c r="N293" t="s">
        <v>65</v>
      </c>
      <c r="O293" t="s">
        <v>930</v>
      </c>
      <c r="P293" t="s">
        <v>67</v>
      </c>
      <c r="Q293" s="11">
        <v>2018</v>
      </c>
      <c r="R293" t="s">
        <v>931</v>
      </c>
      <c r="S293" s="12" t="s">
        <v>932</v>
      </c>
      <c r="T293" t="s">
        <v>951</v>
      </c>
      <c r="BA293">
        <f>+Tabell1533[[#This Row],[Intervall Min]]</f>
        <v>-0.9</v>
      </c>
      <c r="BB293" t="str">
        <f>+IF(Tabell1533[[#This Row],[Intervall Max]]=Tabell1533[[#This Row],[Intervall Min]],"",Tabell1533[[#This Row],[Intervall Max]])</f>
        <v/>
      </c>
      <c r="BC293" s="18"/>
    </row>
    <row r="294" spans="1:55" x14ac:dyDescent="0.25">
      <c r="A294" t="s">
        <v>954</v>
      </c>
      <c r="B294" t="s">
        <v>927</v>
      </c>
      <c r="C294" t="s">
        <v>74</v>
      </c>
      <c r="D294" t="s">
        <v>75</v>
      </c>
      <c r="E294" t="s">
        <v>60</v>
      </c>
      <c r="F294" t="s">
        <v>61</v>
      </c>
      <c r="G294" s="11">
        <v>-0.45</v>
      </c>
      <c r="H294" s="11">
        <f t="shared" si="12"/>
        <v>-0.45</v>
      </c>
      <c r="I294" s="11">
        <f t="shared" si="13"/>
        <v>-0.45</v>
      </c>
      <c r="J294" s="11">
        <f>MEDIAN(Tabell1533[[#This Row],[Intervall övr 1]:[Int max]])</f>
        <v>-0.45</v>
      </c>
      <c r="K294" t="s">
        <v>955</v>
      </c>
      <c r="L294" t="s">
        <v>929</v>
      </c>
      <c r="M294">
        <v>2021</v>
      </c>
      <c r="N294" t="s">
        <v>65</v>
      </c>
      <c r="O294" t="s">
        <v>930</v>
      </c>
      <c r="P294" t="s">
        <v>67</v>
      </c>
      <c r="Q294" s="11">
        <v>2018</v>
      </c>
      <c r="R294" t="s">
        <v>931</v>
      </c>
      <c r="S294" s="12" t="s">
        <v>932</v>
      </c>
      <c r="T294" t="s">
        <v>948</v>
      </c>
      <c r="BA294">
        <f>+Tabell1533[[#This Row],[Intervall Min]]</f>
        <v>-0.45</v>
      </c>
      <c r="BB294" t="str">
        <f>+IF(Tabell1533[[#This Row],[Intervall Max]]=Tabell1533[[#This Row],[Intervall Min]],"",Tabell1533[[#This Row],[Intervall Max]])</f>
        <v/>
      </c>
      <c r="BC294" s="18"/>
    </row>
    <row r="295" spans="1:55" x14ac:dyDescent="0.25">
      <c r="A295" t="s">
        <v>956</v>
      </c>
      <c r="B295" t="s">
        <v>139</v>
      </c>
      <c r="C295" t="s">
        <v>99</v>
      </c>
      <c r="D295" t="s">
        <v>59</v>
      </c>
      <c r="E295" t="s">
        <v>784</v>
      </c>
      <c r="F295" t="s">
        <v>132</v>
      </c>
      <c r="G295" s="11">
        <v>-1E-3</v>
      </c>
      <c r="H295" s="11">
        <f t="shared" si="12"/>
        <v>-1E-3</v>
      </c>
      <c r="I295" s="11">
        <f t="shared" si="13"/>
        <v>-1E-3</v>
      </c>
      <c r="J295" s="11">
        <f>MEDIAN(Tabell1533[[#This Row],[Intervall övr 1]:[Int max]])</f>
        <v>-1E-3</v>
      </c>
      <c r="K295" t="s">
        <v>957</v>
      </c>
      <c r="L295" t="s">
        <v>779</v>
      </c>
      <c r="M295">
        <v>2022</v>
      </c>
      <c r="N295" t="s">
        <v>780</v>
      </c>
      <c r="O295" t="s">
        <v>781</v>
      </c>
      <c r="P295" t="s">
        <v>67</v>
      </c>
      <c r="Q295" s="11">
        <v>2019</v>
      </c>
      <c r="R295" t="s">
        <v>782</v>
      </c>
      <c r="S295" s="13" t="s">
        <v>783</v>
      </c>
      <c r="T295" s="18" t="s">
        <v>916</v>
      </c>
      <c r="BA295">
        <f>+Tabell1533[[#This Row],[Intervall Min]]</f>
        <v>-1E-3</v>
      </c>
      <c r="BB295" t="str">
        <f>+IF(Tabell1533[[#This Row],[Intervall Max]]=Tabell1533[[#This Row],[Intervall Min]],"",Tabell1533[[#This Row],[Intervall Max]])</f>
        <v/>
      </c>
      <c r="BC295" s="18"/>
    </row>
    <row r="296" spans="1:55" x14ac:dyDescent="0.25">
      <c r="A296" t="s">
        <v>956</v>
      </c>
      <c r="B296" t="s">
        <v>139</v>
      </c>
      <c r="C296" t="s">
        <v>99</v>
      </c>
      <c r="D296" t="s">
        <v>59</v>
      </c>
      <c r="E296" t="s">
        <v>131</v>
      </c>
      <c r="F296" t="s">
        <v>132</v>
      </c>
      <c r="G296" s="11">
        <v>-0.71</v>
      </c>
      <c r="H296" s="11">
        <f t="shared" si="12"/>
        <v>-0.71</v>
      </c>
      <c r="I296" s="11">
        <f t="shared" si="13"/>
        <v>-0.71</v>
      </c>
      <c r="J296" s="11">
        <f>MEDIAN(Tabell1533[[#This Row],[Intervall övr 1]:[Int max]])</f>
        <v>-0.71</v>
      </c>
      <c r="K296" t="s">
        <v>957</v>
      </c>
      <c r="L296" t="s">
        <v>779</v>
      </c>
      <c r="M296">
        <v>2022</v>
      </c>
      <c r="N296" t="s">
        <v>780</v>
      </c>
      <c r="O296" t="s">
        <v>781</v>
      </c>
      <c r="P296" t="s">
        <v>67</v>
      </c>
      <c r="Q296" s="11">
        <v>2019</v>
      </c>
      <c r="R296" t="s">
        <v>782</v>
      </c>
      <c r="S296" s="13" t="s">
        <v>783</v>
      </c>
      <c r="T296" s="18" t="s">
        <v>916</v>
      </c>
      <c r="BA296">
        <f>+Tabell1533[[#This Row],[Intervall Min]]</f>
        <v>-0.71</v>
      </c>
      <c r="BB296" t="str">
        <f>+IF(Tabell1533[[#This Row],[Intervall Max]]=Tabell1533[[#This Row],[Intervall Min]],"",Tabell1533[[#This Row],[Intervall Max]])</f>
        <v/>
      </c>
      <c r="BC296" s="18"/>
    </row>
    <row r="297" spans="1:55" x14ac:dyDescent="0.25">
      <c r="A297" t="s">
        <v>956</v>
      </c>
      <c r="B297" t="s">
        <v>139</v>
      </c>
      <c r="C297" t="s">
        <v>99</v>
      </c>
      <c r="D297" t="s">
        <v>59</v>
      </c>
      <c r="E297" t="s">
        <v>777</v>
      </c>
      <c r="F297" t="s">
        <v>132</v>
      </c>
      <c r="G297" s="11">
        <v>-1.2</v>
      </c>
      <c r="H297" s="11">
        <f t="shared" si="12"/>
        <v>-1.2</v>
      </c>
      <c r="I297" s="11">
        <f t="shared" si="13"/>
        <v>-1.2</v>
      </c>
      <c r="J297" s="11">
        <f>MEDIAN(Tabell1533[[#This Row],[Intervall övr 1]:[Int max]])</f>
        <v>-1.2</v>
      </c>
      <c r="K297" t="s">
        <v>957</v>
      </c>
      <c r="L297" t="s">
        <v>779</v>
      </c>
      <c r="M297">
        <v>2022</v>
      </c>
      <c r="N297" t="s">
        <v>780</v>
      </c>
      <c r="O297" t="s">
        <v>781</v>
      </c>
      <c r="P297" t="s">
        <v>67</v>
      </c>
      <c r="Q297" s="11">
        <v>2019</v>
      </c>
      <c r="R297" t="s">
        <v>782</v>
      </c>
      <c r="S297" s="13" t="s">
        <v>783</v>
      </c>
      <c r="T297" s="18" t="s">
        <v>916</v>
      </c>
      <c r="BA297">
        <f>+Tabell1533[[#This Row],[Intervall Min]]</f>
        <v>-1.2</v>
      </c>
      <c r="BB297" t="str">
        <f>+IF(Tabell1533[[#This Row],[Intervall Max]]=Tabell1533[[#This Row],[Intervall Min]],"",Tabell1533[[#This Row],[Intervall Max]])</f>
        <v/>
      </c>
      <c r="BC297" s="18"/>
    </row>
    <row r="298" spans="1:55" x14ac:dyDescent="0.25">
      <c r="A298" t="s">
        <v>958</v>
      </c>
      <c r="B298" t="s">
        <v>73</v>
      </c>
      <c r="C298" t="s">
        <v>74</v>
      </c>
      <c r="D298" t="s">
        <v>75</v>
      </c>
      <c r="E298" t="s">
        <v>60</v>
      </c>
      <c r="F298" t="s">
        <v>90</v>
      </c>
      <c r="G298" s="11">
        <v>-0.1</v>
      </c>
      <c r="H298" s="11">
        <f t="shared" si="12"/>
        <v>-0.1</v>
      </c>
      <c r="I298" s="11">
        <f t="shared" si="13"/>
        <v>-0.1</v>
      </c>
      <c r="J298" s="11">
        <f>MEDIAN(Tabell1533[[#This Row],[Intervall övr 1]:[Int max]])</f>
        <v>-0.1</v>
      </c>
      <c r="K298" t="s">
        <v>959</v>
      </c>
      <c r="L298" t="s">
        <v>360</v>
      </c>
      <c r="M298">
        <v>2004</v>
      </c>
      <c r="N298" t="s">
        <v>65</v>
      </c>
      <c r="O298" t="s">
        <v>361</v>
      </c>
      <c r="P298" t="s">
        <v>155</v>
      </c>
      <c r="Q298" s="11" t="s">
        <v>362</v>
      </c>
      <c r="R298" t="s">
        <v>82</v>
      </c>
      <c r="S298" s="12" t="s">
        <v>363</v>
      </c>
      <c r="T298" t="s">
        <v>960</v>
      </c>
      <c r="BA298">
        <f>+Tabell1533[[#This Row],[Intervall Min]]</f>
        <v>-0.1</v>
      </c>
      <c r="BB298" t="str">
        <f>+IF(Tabell1533[[#This Row],[Intervall Max]]=Tabell1533[[#This Row],[Intervall Min]],"",Tabell1533[[#This Row],[Intervall Max]])</f>
        <v/>
      </c>
      <c r="BC298" s="18"/>
    </row>
    <row r="299" spans="1:55" x14ac:dyDescent="0.25">
      <c r="A299" t="s">
        <v>958</v>
      </c>
      <c r="B299" t="s">
        <v>73</v>
      </c>
      <c r="C299" t="s">
        <v>74</v>
      </c>
      <c r="D299" t="s">
        <v>59</v>
      </c>
      <c r="E299" t="s">
        <v>60</v>
      </c>
      <c r="F299" t="s">
        <v>90</v>
      </c>
      <c r="G299" s="11">
        <v>-0.28999999999999998</v>
      </c>
      <c r="H299" s="11">
        <f t="shared" si="12"/>
        <v>-0.28999999999999998</v>
      </c>
      <c r="I299" s="11">
        <f t="shared" si="13"/>
        <v>-0.28999999999999998</v>
      </c>
      <c r="J299" s="11">
        <f>MEDIAN(Tabell1533[[#This Row],[Intervall övr 1]:[Int max]])</f>
        <v>-0.28999999999999998</v>
      </c>
      <c r="K299" t="s">
        <v>959</v>
      </c>
      <c r="L299" t="s">
        <v>360</v>
      </c>
      <c r="M299">
        <v>2004</v>
      </c>
      <c r="N299" t="s">
        <v>65</v>
      </c>
      <c r="O299" t="s">
        <v>361</v>
      </c>
      <c r="P299" t="s">
        <v>155</v>
      </c>
      <c r="Q299" s="11" t="s">
        <v>362</v>
      </c>
      <c r="R299" t="s">
        <v>82</v>
      </c>
      <c r="S299" s="12" t="s">
        <v>363</v>
      </c>
      <c r="T299" t="s">
        <v>960</v>
      </c>
      <c r="BA299">
        <f>+Tabell1533[[#This Row],[Intervall Min]]</f>
        <v>-0.28999999999999998</v>
      </c>
      <c r="BB299" t="str">
        <f>+IF(Tabell1533[[#This Row],[Intervall Max]]=Tabell1533[[#This Row],[Intervall Min]],"",Tabell1533[[#This Row],[Intervall Max]])</f>
        <v/>
      </c>
      <c r="BC299" s="18"/>
    </row>
    <row r="300" spans="1:55" x14ac:dyDescent="0.25">
      <c r="A300" t="s">
        <v>958</v>
      </c>
      <c r="B300" t="s">
        <v>938</v>
      </c>
      <c r="C300" t="s">
        <v>58</v>
      </c>
      <c r="D300" t="s">
        <v>75</v>
      </c>
      <c r="E300" t="s">
        <v>60</v>
      </c>
      <c r="F300" t="s">
        <v>90</v>
      </c>
      <c r="G300" s="19" t="s">
        <v>961</v>
      </c>
      <c r="H300" s="11">
        <f t="shared" si="12"/>
        <v>-1.24</v>
      </c>
      <c r="I300" s="11">
        <f t="shared" si="13"/>
        <v>-0.87</v>
      </c>
      <c r="J300" s="11">
        <f>MEDIAN(Tabell1533[[#This Row],[Intervall övr 1]:[Int max]])</f>
        <v>-1.05</v>
      </c>
      <c r="K300" t="s">
        <v>962</v>
      </c>
      <c r="L300" s="24" t="s">
        <v>941</v>
      </c>
      <c r="M300">
        <v>2018</v>
      </c>
      <c r="N300" t="s">
        <v>942</v>
      </c>
      <c r="O300" t="s">
        <v>943</v>
      </c>
      <c r="P300" t="s">
        <v>67</v>
      </c>
      <c r="Q300" s="11" t="s">
        <v>944</v>
      </c>
      <c r="S300" s="13" t="s">
        <v>945</v>
      </c>
      <c r="T300" t="s">
        <v>963</v>
      </c>
      <c r="U300">
        <v>-0.93</v>
      </c>
      <c r="V300">
        <v>-0.96</v>
      </c>
      <c r="W300">
        <v>-1.05</v>
      </c>
      <c r="X300">
        <v>-1.03</v>
      </c>
      <c r="Y300">
        <v>-1.1299999999999999</v>
      </c>
      <c r="Z300">
        <v>-1.1599999999999999</v>
      </c>
      <c r="AA300">
        <v>-1.21</v>
      </c>
      <c r="BA300">
        <f>+Tabell1533[[#This Row],[Intervall Min]]</f>
        <v>-1.24</v>
      </c>
      <c r="BB300">
        <f>+IF(Tabell1533[[#This Row],[Intervall Max]]=Tabell1533[[#This Row],[Intervall Min]],"",Tabell1533[[#This Row],[Intervall Max]])</f>
        <v>-0.87</v>
      </c>
      <c r="BC300" s="18"/>
    </row>
    <row r="301" spans="1:55" x14ac:dyDescent="0.25">
      <c r="A301" t="s">
        <v>964</v>
      </c>
      <c r="B301" t="s">
        <v>965</v>
      </c>
      <c r="C301" t="s">
        <v>74</v>
      </c>
      <c r="D301" t="s">
        <v>59</v>
      </c>
      <c r="E301" t="s">
        <v>321</v>
      </c>
      <c r="F301" t="s">
        <v>61</v>
      </c>
      <c r="G301" s="11" t="s">
        <v>966</v>
      </c>
      <c r="H301" s="11">
        <f t="shared" si="12"/>
        <v>-0.42099999999999999</v>
      </c>
      <c r="I301" s="11">
        <f t="shared" si="13"/>
        <v>-0.25700000000000001</v>
      </c>
      <c r="J301" s="11">
        <f>MEDIAN(Tabell1533[[#This Row],[Intervall övr 1]:[Int max]])</f>
        <v>-0.313</v>
      </c>
      <c r="K301" t="s">
        <v>967</v>
      </c>
      <c r="L301" t="s">
        <v>968</v>
      </c>
      <c r="M301">
        <v>2016</v>
      </c>
      <c r="N301" t="s">
        <v>65</v>
      </c>
      <c r="O301" t="s">
        <v>969</v>
      </c>
      <c r="P301" t="s">
        <v>285</v>
      </c>
      <c r="Q301" s="11" t="s">
        <v>970</v>
      </c>
      <c r="R301" t="s">
        <v>971</v>
      </c>
      <c r="S301" s="12" t="s">
        <v>972</v>
      </c>
      <c r="T301" t="s">
        <v>356</v>
      </c>
      <c r="U301">
        <v>-0.313</v>
      </c>
      <c r="BA301">
        <f>+Tabell1533[[#This Row],[Intervall Min]]</f>
        <v>-0.42099999999999999</v>
      </c>
      <c r="BB301">
        <f>+IF(Tabell1533[[#This Row],[Intervall Max]]=Tabell1533[[#This Row],[Intervall Min]],"",Tabell1533[[#This Row],[Intervall Max]])</f>
        <v>-0.25700000000000001</v>
      </c>
      <c r="BC301" s="18"/>
    </row>
    <row r="302" spans="1:55" x14ac:dyDescent="0.25">
      <c r="A302" t="s">
        <v>964</v>
      </c>
      <c r="B302" t="s">
        <v>965</v>
      </c>
      <c r="C302" t="s">
        <v>74</v>
      </c>
      <c r="D302" t="s">
        <v>59</v>
      </c>
      <c r="E302" t="s">
        <v>321</v>
      </c>
      <c r="F302" t="s">
        <v>61</v>
      </c>
      <c r="G302" s="19" t="s">
        <v>973</v>
      </c>
      <c r="H302" s="11">
        <f t="shared" si="12"/>
        <v>-0.5</v>
      </c>
      <c r="I302" s="11">
        <f t="shared" si="13"/>
        <v>-0.15</v>
      </c>
      <c r="J302" s="11">
        <f>MEDIAN(Tabell1533[[#This Row],[Intervall övr 1]:[Int max]])</f>
        <v>-0.32500000000000001</v>
      </c>
      <c r="K302" t="s">
        <v>967</v>
      </c>
      <c r="L302" t="s">
        <v>968</v>
      </c>
      <c r="M302">
        <v>2016</v>
      </c>
      <c r="N302" t="s">
        <v>65</v>
      </c>
      <c r="O302" t="s">
        <v>969</v>
      </c>
      <c r="P302" t="s">
        <v>155</v>
      </c>
      <c r="Q302" s="11" t="s">
        <v>81</v>
      </c>
      <c r="R302" t="s">
        <v>910</v>
      </c>
      <c r="S302" s="12" t="s">
        <v>972</v>
      </c>
      <c r="T302" t="s">
        <v>974</v>
      </c>
      <c r="BA302">
        <f>+Tabell1533[[#This Row],[Intervall Min]]</f>
        <v>-0.5</v>
      </c>
      <c r="BB302">
        <f>+IF(Tabell1533[[#This Row],[Intervall Max]]=Tabell1533[[#This Row],[Intervall Min]],"",Tabell1533[[#This Row],[Intervall Max]])</f>
        <v>-0.15</v>
      </c>
      <c r="BC302" s="18"/>
    </row>
    <row r="303" spans="1:55" x14ac:dyDescent="0.25">
      <c r="A303" t="s">
        <v>975</v>
      </c>
      <c r="B303" t="s">
        <v>294</v>
      </c>
      <c r="C303" t="s">
        <v>367</v>
      </c>
      <c r="D303" t="s">
        <v>59</v>
      </c>
      <c r="E303" t="s">
        <v>976</v>
      </c>
      <c r="F303" t="s">
        <v>90</v>
      </c>
      <c r="G303" s="11">
        <v>-2</v>
      </c>
      <c r="H303" s="11">
        <f t="shared" si="12"/>
        <v>-2</v>
      </c>
      <c r="I303" s="11">
        <f t="shared" si="13"/>
        <v>-2</v>
      </c>
      <c r="J303" s="11">
        <f>MEDIAN(Tabell1533[[#This Row],[Intervall övr 1]:[Int max]])</f>
        <v>-2</v>
      </c>
      <c r="K303" t="s">
        <v>977</v>
      </c>
      <c r="L303" t="s">
        <v>1004</v>
      </c>
      <c r="M303">
        <v>2024</v>
      </c>
      <c r="N303" t="s">
        <v>65</v>
      </c>
      <c r="O303" t="s">
        <v>978</v>
      </c>
      <c r="P303" t="s">
        <v>67</v>
      </c>
      <c r="Q303" s="11" t="s">
        <v>402</v>
      </c>
      <c r="R303" t="s">
        <v>69</v>
      </c>
      <c r="S303" s="13" t="s">
        <v>1003</v>
      </c>
      <c r="T303" s="18" t="s">
        <v>71</v>
      </c>
      <c r="BA303">
        <f>+Tabell1533[[#This Row],[Intervall Min]]</f>
        <v>-2</v>
      </c>
      <c r="BB303" t="str">
        <f>+IF(Tabell1533[[#This Row],[Intervall Max]]=Tabell1533[[#This Row],[Intervall Min]],"",Tabell1533[[#This Row],[Intervall Max]])</f>
        <v/>
      </c>
      <c r="BC303" s="18"/>
    </row>
    <row r="304" spans="1:55" x14ac:dyDescent="0.25">
      <c r="A304" t="s">
        <v>979</v>
      </c>
      <c r="B304" t="s">
        <v>150</v>
      </c>
      <c r="C304" t="s">
        <v>151</v>
      </c>
      <c r="D304" t="s">
        <v>59</v>
      </c>
      <c r="E304" t="s">
        <v>321</v>
      </c>
      <c r="F304" t="s">
        <v>61</v>
      </c>
      <c r="G304" s="11" t="s">
        <v>980</v>
      </c>
      <c r="H304" s="11">
        <f t="shared" si="12"/>
        <v>0.06</v>
      </c>
      <c r="I304" s="11">
        <f t="shared" si="13"/>
        <v>0.48899999999999999</v>
      </c>
      <c r="J304" s="11">
        <f>MEDIAN(Tabell1533[[#This Row],[Intervall övr 1]:[Int max]])</f>
        <v>0.104</v>
      </c>
      <c r="K304" t="s">
        <v>981</v>
      </c>
      <c r="L304" t="s">
        <v>982</v>
      </c>
      <c r="M304">
        <v>1999</v>
      </c>
      <c r="N304" t="s">
        <v>65</v>
      </c>
      <c r="O304" t="s">
        <v>983</v>
      </c>
      <c r="P304" t="s">
        <v>67</v>
      </c>
      <c r="Q304" s="11" t="s">
        <v>984</v>
      </c>
      <c r="R304" t="s">
        <v>985</v>
      </c>
      <c r="S304" s="13" t="s">
        <v>986</v>
      </c>
      <c r="T304" t="s">
        <v>987</v>
      </c>
      <c r="U304">
        <v>7.1999999999999995E-2</v>
      </c>
      <c r="V304">
        <v>0.104</v>
      </c>
      <c r="W304">
        <v>0.106</v>
      </c>
      <c r="BA304">
        <f>+Tabell1533[[#This Row],[Intervall Min]]</f>
        <v>0.06</v>
      </c>
      <c r="BB304">
        <f>+IF(Tabell1533[[#This Row],[Intervall Max]]=Tabell1533[[#This Row],[Intervall Min]],"",Tabell1533[[#This Row],[Intervall Max]])</f>
        <v>0.48899999999999999</v>
      </c>
      <c r="BC304" s="18"/>
    </row>
    <row r="305" spans="1:55" x14ac:dyDescent="0.25">
      <c r="A305" t="s">
        <v>979</v>
      </c>
      <c r="B305" t="s">
        <v>988</v>
      </c>
      <c r="C305" t="s">
        <v>74</v>
      </c>
      <c r="D305" t="s">
        <v>59</v>
      </c>
      <c r="E305" t="s">
        <v>321</v>
      </c>
      <c r="F305" t="s">
        <v>61</v>
      </c>
      <c r="G305" s="11" t="s">
        <v>989</v>
      </c>
      <c r="H305" s="11">
        <f t="shared" si="12"/>
        <v>-0.26700000000000002</v>
      </c>
      <c r="I305" s="11">
        <f t="shared" si="13"/>
        <v>-0.20399999999999999</v>
      </c>
      <c r="J305" s="11">
        <f>MEDIAN(Tabell1533[[#This Row],[Intervall övr 1]:[Int max]])</f>
        <v>-0.2535</v>
      </c>
      <c r="K305" t="s">
        <v>990</v>
      </c>
      <c r="L305" t="s">
        <v>982</v>
      </c>
      <c r="M305">
        <v>1999</v>
      </c>
      <c r="N305" t="s">
        <v>65</v>
      </c>
      <c r="O305" t="s">
        <v>983</v>
      </c>
      <c r="P305" t="s">
        <v>67</v>
      </c>
      <c r="Q305" s="11" t="s">
        <v>984</v>
      </c>
      <c r="R305" t="s">
        <v>985</v>
      </c>
      <c r="S305" s="13" t="s">
        <v>986</v>
      </c>
      <c r="T305" t="s">
        <v>991</v>
      </c>
      <c r="U305">
        <v>-0.26400000000000001</v>
      </c>
      <c r="V305">
        <v>-0.24299999999999999</v>
      </c>
      <c r="BA305">
        <f>+Tabell1533[[#This Row],[Intervall Min]]</f>
        <v>-0.26700000000000002</v>
      </c>
      <c r="BB305">
        <f>+IF(Tabell1533[[#This Row],[Intervall Max]]=Tabell1533[[#This Row],[Intervall Min]],"",Tabell1533[[#This Row],[Intervall Max]])</f>
        <v>-0.20399999999999999</v>
      </c>
      <c r="BC305" s="18"/>
    </row>
    <row r="306" spans="1:55" x14ac:dyDescent="0.25">
      <c r="A306" t="s">
        <v>798</v>
      </c>
      <c r="B306" t="s">
        <v>73</v>
      </c>
      <c r="C306" t="s">
        <v>74</v>
      </c>
      <c r="D306" t="s">
        <v>75</v>
      </c>
      <c r="E306" t="s">
        <v>60</v>
      </c>
      <c r="F306" t="s">
        <v>61</v>
      </c>
      <c r="G306" s="19">
        <v>-0.152</v>
      </c>
      <c r="H306" s="11">
        <f>_xlfn.NUMBERVALUE(IF(ISTEXT(G306),_xlfn.TEXTBEFORE(G306," "),G306))</f>
        <v>-0.152</v>
      </c>
      <c r="I306" s="11">
        <f>_xlfn.NUMBERVALUE(IF(ISTEXT(G306),_xlfn.TEXTAFTER(G306,"till "),G306))</f>
        <v>-0.152</v>
      </c>
      <c r="J306" s="11">
        <f>MEDIAN(Tabell1533[[#This Row],[Intervall övr 1]:[Int max]])</f>
        <v>-0.152</v>
      </c>
      <c r="K306" t="s">
        <v>818</v>
      </c>
      <c r="L306" t="s">
        <v>992</v>
      </c>
      <c r="M306">
        <v>2022</v>
      </c>
      <c r="N306" t="s">
        <v>65</v>
      </c>
      <c r="O306" t="s">
        <v>993</v>
      </c>
      <c r="P306" t="s">
        <v>67</v>
      </c>
      <c r="Q306" s="11" t="s">
        <v>994</v>
      </c>
      <c r="R306" t="s">
        <v>995</v>
      </c>
      <c r="S306" s="13" t="s">
        <v>996</v>
      </c>
      <c r="T306" t="s">
        <v>997</v>
      </c>
      <c r="BA306">
        <f>+Tabell1533[[#This Row],[Intervall Min]]</f>
        <v>-0.152</v>
      </c>
      <c r="BB306" t="str">
        <f>+IF(Tabell1533[[#This Row],[Intervall Max]]=Tabell1533[[#This Row],[Intervall Min]],"",Tabell1533[[#This Row],[Intervall Max]])</f>
        <v/>
      </c>
    </row>
    <row r="307" spans="1:55" x14ac:dyDescent="0.25">
      <c r="A307" t="s">
        <v>798</v>
      </c>
      <c r="B307" t="s">
        <v>73</v>
      </c>
      <c r="C307" t="s">
        <v>74</v>
      </c>
      <c r="D307" t="s">
        <v>59</v>
      </c>
      <c r="E307" t="s">
        <v>60</v>
      </c>
      <c r="F307" t="s">
        <v>61</v>
      </c>
      <c r="G307" s="19">
        <v>-0.69399999999999995</v>
      </c>
      <c r="H307" s="11">
        <f>_xlfn.NUMBERVALUE(IF(ISTEXT(G307),_xlfn.TEXTBEFORE(G307," "),G307))</f>
        <v>-0.69399999999999995</v>
      </c>
      <c r="I307" s="11">
        <f>_xlfn.NUMBERVALUE(IF(ISTEXT(G307),_xlfn.TEXTAFTER(G307,"till "),G307))</f>
        <v>-0.69399999999999995</v>
      </c>
      <c r="J307" s="11">
        <f>MEDIAN(Tabell1533[[#This Row],[Intervall övr 1]:[Int max]])</f>
        <v>-0.69399999999999995</v>
      </c>
      <c r="K307" t="s">
        <v>818</v>
      </c>
      <c r="L307" t="s">
        <v>992</v>
      </c>
      <c r="M307">
        <v>2022</v>
      </c>
      <c r="N307" t="s">
        <v>65</v>
      </c>
      <c r="O307" t="s">
        <v>993</v>
      </c>
      <c r="P307" t="s">
        <v>67</v>
      </c>
      <c r="Q307" s="11" t="s">
        <v>994</v>
      </c>
      <c r="R307" t="s">
        <v>995</v>
      </c>
      <c r="S307" s="13" t="s">
        <v>996</v>
      </c>
      <c r="T307" t="s">
        <v>997</v>
      </c>
      <c r="BA307">
        <f>+Tabell1533[[#This Row],[Intervall Min]]</f>
        <v>-0.69399999999999995</v>
      </c>
      <c r="BB307" t="str">
        <f>+IF(Tabell1533[[#This Row],[Intervall Max]]=Tabell1533[[#This Row],[Intervall Min]],"",Tabell1533[[#This Row],[Intervall Max]])</f>
        <v/>
      </c>
    </row>
    <row r="308" spans="1:55" x14ac:dyDescent="0.25">
      <c r="A308" t="s">
        <v>798</v>
      </c>
      <c r="B308" t="s">
        <v>150</v>
      </c>
      <c r="C308" t="s">
        <v>151</v>
      </c>
      <c r="D308" t="s">
        <v>75</v>
      </c>
      <c r="E308" t="s">
        <v>60</v>
      </c>
      <c r="F308" t="s">
        <v>61</v>
      </c>
      <c r="G308" s="11">
        <v>0.42</v>
      </c>
      <c r="H308" s="11">
        <f>_xlfn.NUMBERVALUE(IF(ISTEXT(G308),_xlfn.TEXTBEFORE(G308," "),G308))</f>
        <v>0.42</v>
      </c>
      <c r="I308" s="11">
        <f>_xlfn.NUMBERVALUE(IF(ISTEXT(G308),_xlfn.TEXTAFTER(G308,"till "),G308))</f>
        <v>0.42</v>
      </c>
      <c r="J308" s="11">
        <f>MEDIAN(Tabell1533[[#This Row],[Intervall övr 1]:[Int max]])</f>
        <v>0.42</v>
      </c>
      <c r="K308" t="s">
        <v>838</v>
      </c>
      <c r="L308" t="s">
        <v>992</v>
      </c>
      <c r="M308">
        <v>2022</v>
      </c>
      <c r="N308" t="s">
        <v>65</v>
      </c>
      <c r="O308" t="s">
        <v>993</v>
      </c>
      <c r="P308" t="s">
        <v>67</v>
      </c>
      <c r="Q308" s="11" t="s">
        <v>994</v>
      </c>
      <c r="R308" t="s">
        <v>995</v>
      </c>
      <c r="S308" s="13" t="s">
        <v>996</v>
      </c>
      <c r="T308" t="s">
        <v>998</v>
      </c>
      <c r="BA308">
        <f>+Tabell1533[[#This Row],[Intervall Min]]</f>
        <v>0.42</v>
      </c>
      <c r="BB308" t="str">
        <f>+IF(Tabell1533[[#This Row],[Intervall Max]]=Tabell1533[[#This Row],[Intervall Min]],"",Tabell1533[[#This Row],[Intervall Max]])</f>
        <v/>
      </c>
    </row>
    <row r="309" spans="1:55" x14ac:dyDescent="0.25">
      <c r="A309" t="s">
        <v>413</v>
      </c>
      <c r="B309" t="s">
        <v>414</v>
      </c>
      <c r="C309" t="s">
        <v>74</v>
      </c>
      <c r="D309" t="s">
        <v>59</v>
      </c>
      <c r="E309" t="s">
        <v>60</v>
      </c>
      <c r="F309" t="s">
        <v>90</v>
      </c>
      <c r="G309" s="11">
        <v>-0.42</v>
      </c>
      <c r="H309" s="11">
        <f>_xlfn.NUMBERVALUE(IF(ISTEXT(G309),_xlfn.TEXTBEFORE(G309," "),G309))</f>
        <v>-0.42</v>
      </c>
      <c r="I309" s="11">
        <f>_xlfn.NUMBERVALUE(IF(ISTEXT(G309),_xlfn.TEXTAFTER(G309,"till "),G309))</f>
        <v>-0.42</v>
      </c>
      <c r="J309" s="11">
        <f>MEDIAN(Tabell1533[[#This Row],[Intervall övr 1]:[Int max]])</f>
        <v>-0.42</v>
      </c>
      <c r="K309" t="s">
        <v>999</v>
      </c>
      <c r="L309" t="s">
        <v>1000</v>
      </c>
      <c r="M309">
        <v>2023</v>
      </c>
      <c r="N309" t="s">
        <v>346</v>
      </c>
      <c r="O309" t="s">
        <v>1001</v>
      </c>
      <c r="P309" t="s">
        <v>67</v>
      </c>
      <c r="Q309" s="11" t="s">
        <v>81</v>
      </c>
      <c r="S309" s="13" t="s">
        <v>1002</v>
      </c>
      <c r="T309" t="s">
        <v>925</v>
      </c>
      <c r="BA309">
        <f>+Tabell1533[[#This Row],[Intervall Min]]</f>
        <v>-0.42</v>
      </c>
      <c r="BB309" t="str">
        <f>+IF(Tabell1533[[#This Row],[Intervall Max]]=Tabell1533[[#This Row],[Intervall Min]],"",Tabell1533[[#This Row],[Intervall Max]])</f>
        <v/>
      </c>
    </row>
  </sheetData>
  <phoneticPr fontId="8" type="noConversion"/>
  <hyperlinks>
    <hyperlink ref="S115" r:id="rId1" xr:uid="{B34E3AD7-DDF6-4E42-A9E7-9B22A45707C8}"/>
    <hyperlink ref="S117" r:id="rId2" xr:uid="{2F7E4347-25B9-4C4A-B9D2-167B3873F808}"/>
    <hyperlink ref="S49" r:id="rId3" xr:uid="{4D7C89CE-5EF9-420D-B2D0-366580694B5D}"/>
    <hyperlink ref="S224" r:id="rId4" xr:uid="{5C484653-CCA7-4C10-BFDA-3C4E251AE5AC}"/>
    <hyperlink ref="S45" r:id="rId5" xr:uid="{73AD3C84-962B-416B-9BF0-3B30B8CE36DC}"/>
    <hyperlink ref="S168" r:id="rId6" xr:uid="{A626FC65-5682-4387-A8E5-7D8D63C89D5A}"/>
    <hyperlink ref="S169" r:id="rId7" xr:uid="{A380F8FE-B22F-4AB4-B837-BD695D83BFE1}"/>
    <hyperlink ref="S114" r:id="rId8" xr:uid="{FAFB2214-D494-4FB0-8F45-BCE61AF620DC}"/>
    <hyperlink ref="S276" r:id="rId9" xr:uid="{F7E88F39-7F68-4344-A708-D491BD84C17B}"/>
    <hyperlink ref="S277" r:id="rId10" xr:uid="{F6B227D8-9C21-4460-A73B-70F23488F49D}"/>
    <hyperlink ref="S44" r:id="rId11" xr:uid="{24F355E6-9E50-469D-9F11-3A8E48CE972F}"/>
    <hyperlink ref="S220" r:id="rId12" xr:uid="{45343440-15A9-41C2-87ED-24A54E5E3622}"/>
    <hyperlink ref="S221" r:id="rId13" xr:uid="{4595C7A3-E627-4BE2-A111-67C79C71B4FB}"/>
    <hyperlink ref="S222" r:id="rId14" xr:uid="{2F8268BB-AF6D-4E58-B76B-C95B76263D5B}"/>
    <hyperlink ref="S206" r:id="rId15" xr:uid="{39A82D9D-899C-4036-89D4-C6CF28F88EB5}"/>
    <hyperlink ref="S47" r:id="rId16" xr:uid="{445C1362-D160-49F2-8CE4-7D7795EF479E}"/>
    <hyperlink ref="S46" r:id="rId17" xr:uid="{FCE666B0-0C18-4F91-9CDB-CA5604DFA8A6}"/>
    <hyperlink ref="S116" r:id="rId18" xr:uid="{C1BD6D09-4AAE-44FC-BAA6-50FEB8C8ED02}"/>
    <hyperlink ref="S54:S56" r:id="rId19" display="https://digital.csic.es/handle/10261/223241" xr:uid="{6C2E6878-853E-4979-B0D6-BC9C314DDC9F}"/>
    <hyperlink ref="S131" r:id="rId20" xr:uid="{6BF2FF3A-9B01-4D35-98FB-80C491468C2D}"/>
    <hyperlink ref="S132" r:id="rId21" xr:uid="{F8F06D70-F7F2-42F9-A650-439A43C28F7E}"/>
    <hyperlink ref="S60:S62" r:id="rId22" display="https://gupea.ub.gu.se/bitstream/handle/2077/7411/gunwpe0274.pdf;jsessionid=46AFB6E15DCBAACD85BB4F28BB4B9BDD?sequence=2" xr:uid="{ADD93073-06BE-4380-AAFC-3F01CD1B8703}"/>
    <hyperlink ref="S290" r:id="rId23" xr:uid="{115EE85F-C2F1-49C8-A221-A2C7FC42CC1F}"/>
    <hyperlink ref="S300" r:id="rId24" xr:uid="{8AEDF459-82B9-476F-9B95-831BE41F36D3}"/>
    <hyperlink ref="S249" r:id="rId25" xr:uid="{9A066537-FECB-41D8-A9D0-2AD9086F2E92}"/>
    <hyperlink ref="S60" r:id="rId26" xr:uid="{55861072-496F-4E28-88DD-BD6D0D72F845}"/>
    <hyperlink ref="S90" r:id="rId27" display="https://www.aeaweb.org/articles?id=10.1257/pol.20170144" xr:uid="{9CAB757E-0D17-4EBE-8D6B-DDA9435CCB93}"/>
    <hyperlink ref="S104" r:id="rId28" xr:uid="{5DF659FA-8786-4703-996B-BA3AF34FAA7C}"/>
    <hyperlink ref="S209" r:id="rId29" xr:uid="{E1D2C48F-88E7-4F13-8A2D-34017FCA9116}"/>
    <hyperlink ref="S210" r:id="rId30" display="https://www.econstor.eu/handle/10419/192237" xr:uid="{4EF24CC3-3ED6-49CA-8876-4B58A101ACCD}"/>
    <hyperlink ref="S239" r:id="rId31" xr:uid="{AF8CA063-23CF-4EF4-A05B-ECCAFA3002F2}"/>
    <hyperlink ref="S193" r:id="rId32" xr:uid="{0A1CDA6B-F30D-45B9-BF82-8F5F2D2A462B}"/>
    <hyperlink ref="S95" r:id="rId33" xr:uid="{301BA9D8-1B15-45A3-B51F-53DB182DA4CA}"/>
    <hyperlink ref="S246" r:id="rId34" xr:uid="{366BE95B-82DE-42B7-90D9-446225BD8AFE}"/>
    <hyperlink ref="S280" r:id="rId35" xr:uid="{06A1BD91-F2A2-4D83-A121-76E402866881}"/>
    <hyperlink ref="S31" r:id="rId36" xr:uid="{3DDAC51C-48C6-4CB7-9FFB-C9545A787F46}"/>
    <hyperlink ref="S264" r:id="rId37" xr:uid="{FBEB14F4-40E9-4AAC-A10C-B69149B41987}"/>
    <hyperlink ref="S265" r:id="rId38" xr:uid="{DBF63DAA-40DF-4E34-A5A9-A8543EED3102}"/>
    <hyperlink ref="S205" r:id="rId39" xr:uid="{D29F9D81-4B21-4432-8B53-BB5E115F95BA}"/>
    <hyperlink ref="S119:S123" r:id="rId40" display="https://www.tillvaxtanalys.se/publikationer/pm/pm/2022-03-22-effekter-av-elektrifiering-och-europeisering-av-elmarknaden.html" xr:uid="{BB5421F6-4D45-4663-A28B-D54190BAE4AF}"/>
    <hyperlink ref="S24" r:id="rId41" xr:uid="{3751A77D-DD9C-4A43-8CB8-C48368517071}"/>
    <hyperlink ref="S170" r:id="rId42" xr:uid="{3005CDB2-F270-4704-BE24-5F5C580A0239}"/>
    <hyperlink ref="S129" r:id="rId43" xr:uid="{171EBA94-5EE0-40FA-BBEC-ADCC4990027C}"/>
    <hyperlink ref="S105" r:id="rId44" xr:uid="{4F82F184-6258-4763-B2F4-F53BCFA276EE}"/>
    <hyperlink ref="S289" r:id="rId45" xr:uid="{309E765F-B963-4099-9F70-2780DF24906C}"/>
    <hyperlink ref="S282" r:id="rId46" xr:uid="{287ADC4F-86B6-401F-9B7A-A96C82EB8DF2}"/>
    <hyperlink ref="S298" r:id="rId47" xr:uid="{248A9348-310A-4CED-964C-D53A9E1F3ECD}"/>
    <hyperlink ref="S299" r:id="rId48" xr:uid="{D54F4EFC-62B4-408A-855B-6B6A49007E00}"/>
    <hyperlink ref="S161" r:id="rId49" xr:uid="{0129D856-F9D2-4EB9-AD64-D8397E8997C1}"/>
    <hyperlink ref="S118" r:id="rId50" xr:uid="{19278B8E-12E2-4A08-9080-72BC8F5A6E82}"/>
    <hyperlink ref="S128" r:id="rId51" xr:uid="{0F4A0D94-6B45-4C16-8D58-B375CE27C2AB}"/>
    <hyperlink ref="S121" r:id="rId52" xr:uid="{2A2102DB-EC34-4FBB-B25A-A409F0B6A07F}"/>
    <hyperlink ref="S122" r:id="rId53" xr:uid="{E8DBFF74-09D7-46A7-A5AA-D120AD7C243F}"/>
    <hyperlink ref="S123" r:id="rId54" xr:uid="{B6CE99D7-CFF7-482E-90D7-1896C64CC59E}"/>
    <hyperlink ref="S124" r:id="rId55" xr:uid="{97ED7097-EA51-439C-92A0-406BD2995495}"/>
    <hyperlink ref="S68" r:id="rId56" xr:uid="{87CC581D-C760-42B1-980D-79CC9D8C0547}"/>
    <hyperlink ref="S67" r:id="rId57" xr:uid="{D454BCE7-BF22-469A-833A-55498188E148}"/>
    <hyperlink ref="S125" r:id="rId58" xr:uid="{06CAD8D1-FD95-4C0D-90EB-F08FBA356427}"/>
    <hyperlink ref="S119" r:id="rId59" xr:uid="{92F56198-E257-487D-811C-9DB802AF2C50}"/>
    <hyperlink ref="S56" r:id="rId60" xr:uid="{87747A11-A1CE-4747-AC07-D8C75E4B669E}"/>
    <hyperlink ref="S76" r:id="rId61" xr:uid="{0FF8C47C-0808-4720-9A69-01D4D36A4259}"/>
    <hyperlink ref="S229" r:id="rId62" xr:uid="{DC4D3807-589F-4CD6-9265-F799EA5C3BFC}"/>
    <hyperlink ref="S197" r:id="rId63" xr:uid="{811EC4B1-DA6A-48FA-B790-FCA159CEAAC1}"/>
    <hyperlink ref="S69" r:id="rId64" xr:uid="{BDF2265E-0FD2-4641-818D-4EE34009A2DE}"/>
    <hyperlink ref="S87" r:id="rId65" xr:uid="{820F8844-D30E-41DF-9D53-C1BAD87C5470}"/>
    <hyperlink ref="S230" r:id="rId66" xr:uid="{FF258E23-E9E9-4E4D-9583-6D9D83AF2B9F}"/>
    <hyperlink ref="S232" r:id="rId67" xr:uid="{E2F0AAEC-D8B9-49FC-97AF-2DEB71F31D07}"/>
    <hyperlink ref="S240" r:id="rId68" xr:uid="{4CB23C4C-9503-4834-8420-88EF9CF6610D}"/>
    <hyperlink ref="S287" r:id="rId69" xr:uid="{C204E73A-469D-4AB7-9747-391D71B37E1D}"/>
    <hyperlink ref="S245" r:id="rId70" xr:uid="{A2B3352A-C9A2-4DE0-AC2A-8B73DFF9ACBD}"/>
    <hyperlink ref="S157" r:id="rId71" xr:uid="{863D3E63-EE53-432A-A38F-904B7C54CC74}"/>
    <hyperlink ref="S40" r:id="rId72" xr:uid="{28B99481-6DA7-4B3C-8863-E871969B07E4}"/>
    <hyperlink ref="S41" r:id="rId73" xr:uid="{8FD77987-C851-4D34-A3B2-E77B467AC55E}"/>
    <hyperlink ref="S301" r:id="rId74" xr:uid="{3AD1E457-7B24-4A5A-B7DB-1F7CB59ECC93}"/>
    <hyperlink ref="S302" r:id="rId75" xr:uid="{D8185CE4-D0C9-4147-AA65-AEB311DDDD36}"/>
    <hyperlink ref="S146:S147" r:id="rId76" display="https://agupubs.onlinelibrary.wiley.com/doi/pdfdirect/10.1029/1999WR900219" xr:uid="{1AC4CF63-F818-4B4B-B5E1-61BBD94AACEB}"/>
    <hyperlink ref="S214" r:id="rId77" xr:uid="{B6F5200A-0C94-43F5-8FB4-6484081DDAE8}"/>
    <hyperlink ref="S215" r:id="rId78" display="https://ssb.brage.unit.no/ssb-xmlui/bitstream/handle/11250/180225/dp527.pdf?sequence=1" xr:uid="{B0A50200-53EB-4FC2-9494-A9895AE1B020}"/>
    <hyperlink ref="S164" r:id="rId79" xr:uid="{B2426346-86B8-465F-ACD2-F9F3BF7DD516}"/>
    <hyperlink ref="S165" r:id="rId80" xr:uid="{F945911E-11A4-4CCF-932E-C7F6FF4B0C61}"/>
    <hyperlink ref="S83" r:id="rId81" xr:uid="{52232AB7-84AB-4584-A76B-49A2F65356ED}"/>
    <hyperlink ref="S84" r:id="rId82" xr:uid="{B203F527-7B9F-439C-B9FA-47992DBE9844}"/>
    <hyperlink ref="S194" r:id="rId83" xr:uid="{62D3FD6F-BD9A-4CF4-AF0F-BB3D474DF52E}"/>
    <hyperlink ref="S38" r:id="rId84" xr:uid="{48201F20-05EC-43D1-9C61-A458491A2E05}"/>
    <hyperlink ref="S166" r:id="rId85" xr:uid="{8DFF93A0-017B-463B-90F6-F78E09DD4D33}"/>
    <hyperlink ref="S167" r:id="rId86" xr:uid="{F18FD89E-C7D5-498D-AF4C-CBE6AA808574}"/>
    <hyperlink ref="S242" r:id="rId87" xr:uid="{A5ABA8A9-2CC7-4E24-AD2D-B566973696A4}"/>
    <hyperlink ref="S244" r:id="rId88" xr:uid="{306F63E8-F9CB-4A15-925D-6D5139C80BA1}"/>
    <hyperlink ref="S55" r:id="rId89" xr:uid="{DA4702A3-1E7B-4622-84F0-AE0E2EFBA131}"/>
    <hyperlink ref="S143" r:id="rId90" xr:uid="{21C54946-3198-4BF7-8586-5913A6F59E58}"/>
    <hyperlink ref="S144" r:id="rId91" xr:uid="{81C50FA0-8CAD-47EA-9337-2E7AEBF82592}"/>
    <hyperlink ref="S71" r:id="rId92" xr:uid="{65F32490-60F0-427E-977E-FD641C2C5098}"/>
    <hyperlink ref="S283" r:id="rId93" xr:uid="{103B8CB7-7ABE-42F1-A01C-7A32F62894A1}"/>
    <hyperlink ref="S213" r:id="rId94" xr:uid="{17849405-1C69-47D4-A525-0C396224806A}"/>
    <hyperlink ref="S198" r:id="rId95" xr:uid="{DA20C87B-04B9-4753-9CF9-BD0B6051AEE9}"/>
    <hyperlink ref="S235" r:id="rId96" xr:uid="{F43FD0BD-2AD6-4661-AE92-A017D49C8F57}"/>
    <hyperlink ref="S234" r:id="rId97" xr:uid="{24F3C8A6-B3BC-4888-98C4-0D716254F5CC}"/>
    <hyperlink ref="S218" r:id="rId98" xr:uid="{2CEF9E1B-FC45-42FB-B49D-BF5F1528E378}"/>
    <hyperlink ref="S219" r:id="rId99" xr:uid="{249248DC-06E0-43BD-8A7F-25ECA2FDC937}"/>
    <hyperlink ref="S216" r:id="rId100" xr:uid="{92AC3778-9C8D-4B99-819E-5DE5B82EA68F}"/>
    <hyperlink ref="S217" r:id="rId101" xr:uid="{AD35C679-0FEC-4985-8AA6-08C083609E76}"/>
    <hyperlink ref="S155" r:id="rId102" xr:uid="{4BEB6BA3-B8E2-4028-8D57-EAE14D93E204}"/>
    <hyperlink ref="S156" r:id="rId103" xr:uid="{751A88E5-58E6-4CEC-8187-90AB959AB9F7}"/>
    <hyperlink ref="S192" r:id="rId104" xr:uid="{D77D0E4F-7823-4B3E-A89C-5CDCB029FA43}"/>
    <hyperlink ref="S187" r:id="rId105" xr:uid="{C2AB19E2-8502-4E4B-9AFD-602DEA6E5B82}"/>
    <hyperlink ref="S211" r:id="rId106" xr:uid="{1CC7394B-4A4A-4BB6-97C6-0343E2C9DA72}"/>
    <hyperlink ref="S294" r:id="rId107" xr:uid="{5AD8DE06-3E6E-40FA-BFD1-6135A16B6A47}"/>
    <hyperlink ref="S288" r:id="rId108" xr:uid="{D5020847-B833-4473-B886-CE0BAEEAC8B9}"/>
    <hyperlink ref="S293" r:id="rId109" xr:uid="{38B1F1FF-9F69-4EBA-9753-70702F7D1C7B}"/>
    <hyperlink ref="S158" r:id="rId110" xr:uid="{26E4F03A-5E1C-4171-8C23-EF5368A80F42}"/>
    <hyperlink ref="S171" r:id="rId111" xr:uid="{023D7F64-C1B5-4760-AEF3-84D907D4E24B}"/>
    <hyperlink ref="S172" r:id="rId112" xr:uid="{B871778F-8AC7-4F99-B6E0-8503C5A7BF56}"/>
    <hyperlink ref="S173" r:id="rId113" xr:uid="{ECCC1B19-B22C-49A4-A09F-135B021BD0B3}"/>
    <hyperlink ref="S174" r:id="rId114" xr:uid="{D4796E2D-DC41-453D-8D38-44B71CDED0E9}"/>
    <hyperlink ref="S100" r:id="rId115" xr:uid="{88F38523-8734-4557-99B3-9B27BE00C434}"/>
    <hyperlink ref="S134" r:id="rId116" xr:uid="{A38784EF-FDE5-4991-835F-08222D85B434}"/>
    <hyperlink ref="S231" r:id="rId117" xr:uid="{CBB46474-873C-4426-8651-4F1AA04A8634}"/>
    <hyperlink ref="S267" r:id="rId118" xr:uid="{7ACAA662-6CD9-4EF0-A9D7-65C891843662}"/>
    <hyperlink ref="S263" r:id="rId119" xr:uid="{2DC0AB1B-DFF9-48A8-8C5A-EC1C51F13DAC}"/>
    <hyperlink ref="S225" r:id="rId120" xr:uid="{BEFAFC2B-270A-4E8D-AD75-C9270ACEBB30}"/>
    <hyperlink ref="S228" r:id="rId121" xr:uid="{221C0064-12D2-49DD-98A0-CD14E5CA8F02}"/>
    <hyperlink ref="S303" r:id="rId122" xr:uid="{DA8F62D5-4136-4361-AE46-87F3985885BB}"/>
    <hyperlink ref="S199" r:id="rId123" xr:uid="{402B2ED3-C6D5-4F5F-BE2D-85FB456783F4}"/>
    <hyperlink ref="S208" r:id="rId124" xr:uid="{CBD50303-B4BD-4514-92FC-C69949D96E15}"/>
    <hyperlink ref="S195" r:id="rId125" xr:uid="{764BFB4A-3A18-4A39-94B6-AE5516A7E774}"/>
    <hyperlink ref="S196" r:id="rId126" xr:uid="{C5532CDA-26DB-4B71-9D4C-7FA6C6C7DC56}"/>
    <hyperlink ref="S241" r:id="rId127" xr:uid="{65C84332-64E5-43AB-AFDD-536A3B5B280C}"/>
    <hyperlink ref="S223" r:id="rId128" xr:uid="{F36E5F52-EA77-4000-B6E6-0CED9EA8D48E}"/>
    <hyperlink ref="S243" r:id="rId129" xr:uid="{9D27574A-877C-4BC1-900F-73B6B734EB3B}"/>
    <hyperlink ref="S145" r:id="rId130" xr:uid="{EE48758A-5F94-45ED-8B80-32DB13967573}"/>
    <hyperlink ref="S36" r:id="rId131" xr:uid="{D8501AC4-715F-4735-A18D-03D1DF8E9FB1}"/>
    <hyperlink ref="S203" r:id="rId132" xr:uid="{577D79BC-7E8B-469E-BE98-FB6C6FA0FC83}"/>
    <hyperlink ref="S57" r:id="rId133" xr:uid="{D039D005-E90D-4AA7-BF6F-BF81852B0A86}"/>
    <hyperlink ref="S58" r:id="rId134" xr:uid="{D7C37B01-E4C4-4383-AD29-8F60FB99EA7D}"/>
    <hyperlink ref="S237" r:id="rId135" xr:uid="{70E0F451-84FB-4557-91D2-5CE6A46B6B39}"/>
    <hyperlink ref="S238" r:id="rId136" xr:uid="{166270B9-2794-4C8C-8100-4E865AB29063}"/>
    <hyperlink ref="S252" r:id="rId137" xr:uid="{F98D742E-4236-4EA7-AE18-9802CA4FC222}"/>
    <hyperlink ref="S88" r:id="rId138" xr:uid="{DCFF2984-EDF6-4CEB-BF0E-1A02D1685BDD}"/>
    <hyperlink ref="S89" r:id="rId139" xr:uid="{887A73D5-CB0C-4F4B-9FCA-AEF2C9240A72}"/>
    <hyperlink ref="S101" r:id="rId140" xr:uid="{E4818426-6BB6-4AA8-B455-35EF16E0B85C}"/>
    <hyperlink ref="S102" r:id="rId141" xr:uid="{C961D0B3-A0CD-40E7-A88A-C486308E0EEC}"/>
    <hyperlink ref="S103" r:id="rId142" xr:uid="{76B3C051-1326-4B01-93D2-3F988DDC460F}"/>
    <hyperlink ref="S62" r:id="rId143" xr:uid="{8ABADE27-549C-4673-959A-01AF86200F4F}"/>
    <hyperlink ref="S63" r:id="rId144" xr:uid="{42AA79E1-5D9A-4EB7-8D22-E14BD5780259}"/>
    <hyperlink ref="S70" r:id="rId145" xr:uid="{1CA0F1C2-6939-40AA-B45D-1B6D6393C09C}"/>
    <hyperlink ref="S25" r:id="rId146" xr:uid="{8FA2CAC1-F18E-490F-92A1-3741F47FCA2B}"/>
    <hyperlink ref="S26" r:id="rId147" xr:uid="{E320EBE3-0FA1-4679-B444-C22A219F4520}"/>
    <hyperlink ref="S269" r:id="rId148" xr:uid="{FDAECB50-1902-403A-B230-3E2D9ED5C985}"/>
    <hyperlink ref="S270" r:id="rId149" xr:uid="{4EE68226-FFC0-4CE1-9EEB-90F87DB0F0B9}"/>
    <hyperlink ref="S27" r:id="rId150" xr:uid="{E44FAE1D-9DEF-4F07-BFA8-93CD548DDC4C}"/>
    <hyperlink ref="S28" r:id="rId151" xr:uid="{CD7B603D-8EA0-494F-8443-13660CBBB41F}"/>
    <hyperlink ref="S271" r:id="rId152" xr:uid="{C00292AB-CD87-47E9-936A-D5E0D04B2DE4}"/>
    <hyperlink ref="S272" r:id="rId153" xr:uid="{72A93FBC-F8CE-46E3-8AB8-6D88371926D0}"/>
    <hyperlink ref="S53" r:id="rId154" xr:uid="{4F8E0FA8-2F14-4C50-89A4-ED5CDF94B80A}"/>
    <hyperlink ref="S51" r:id="rId155" xr:uid="{69ABACD9-3821-43E9-B3D0-1AE067365DE0}"/>
    <hyperlink ref="S61" r:id="rId156" xr:uid="{B1BF34B2-39A3-4BFC-B97E-E1F67436D785}"/>
    <hyperlink ref="S64" r:id="rId157" xr:uid="{5D15BF70-EDC1-46A3-B150-7783832AB2E4}"/>
    <hyperlink ref="S85" r:id="rId158" xr:uid="{4B212890-3DA0-4C15-9907-7746CD78F964}"/>
    <hyperlink ref="S91" r:id="rId159" xr:uid="{F25CBE25-CBED-4B22-ACE2-9A3D0D34DD7F}"/>
    <hyperlink ref="S94" r:id="rId160" xr:uid="{92C9C958-AC9F-4B17-BD84-B08838FBBC0F}"/>
    <hyperlink ref="S106" r:id="rId161" xr:uid="{3EC903A8-82A8-4054-B4DD-AE6645BA31CF}"/>
    <hyperlink ref="S133" r:id="rId162" xr:uid="{311337E2-1E9D-458E-A720-0B6E8E1748A8}"/>
    <hyperlink ref="S233" r:id="rId163" xr:uid="{9C4071D8-43A2-41A7-ABBC-633044B7F714}"/>
    <hyperlink ref="S247" r:id="rId164" xr:uid="{D7B0B216-51F4-402B-86BD-1DCC833B253C}"/>
    <hyperlink ref="S273" r:id="rId165" xr:uid="{92735327-678B-419E-8B8E-D00F03B58199}"/>
    <hyperlink ref="S281" r:id="rId166" xr:uid="{0FA84DBB-9551-4FA3-BBD6-9B929B2CB2B8}"/>
    <hyperlink ref="S284" r:id="rId167" xr:uid="{71AA56B0-CE55-45D8-B5A6-B13A4BDB01F7}"/>
    <hyperlink ref="S295" r:id="rId168" xr:uid="{A7840790-3CF8-4335-9985-5F34E5D06ECD}"/>
    <hyperlink ref="S306" r:id="rId169" xr:uid="{853AE56E-A23C-40B3-8E82-3EBB40E9F22A}"/>
    <hyperlink ref="S307" r:id="rId170" xr:uid="{ECC55AF2-BF97-46D5-A0F2-8F6B9F797CC3}"/>
    <hyperlink ref="S48" r:id="rId171" xr:uid="{B4D09675-2411-4603-9937-6866DE9DB749}"/>
    <hyperlink ref="S54" r:id="rId172" xr:uid="{825BB1FD-798A-4A0F-9527-C842FCA02834}"/>
    <hyperlink ref="S65" r:id="rId173" xr:uid="{C858350F-A34A-4124-B0AF-CCB889FB498A}"/>
    <hyperlink ref="S66" r:id="rId174" xr:uid="{4DA48ED6-5618-4D13-A01D-34A28451665F}"/>
    <hyperlink ref="S72" r:id="rId175" xr:uid="{6662D969-42DC-439B-9905-534511373BBD}"/>
    <hyperlink ref="S127" r:id="rId176" xr:uid="{FC6EB69B-7B27-4772-87F9-DA8B6EEA23C6}"/>
    <hyperlink ref="S126" r:id="rId177" xr:uid="{18847E4E-3F7A-4560-A4C3-AD828133E1DE}"/>
    <hyperlink ref="S73" r:id="rId178" xr:uid="{E2F80D86-7AC9-4508-AEBB-FF1BDCE9372C}"/>
    <hyperlink ref="S75" r:id="rId179" xr:uid="{7F519A5A-6588-40AD-99BE-CF495D441C91}"/>
    <hyperlink ref="S74" r:id="rId180" xr:uid="{BE878715-1E9D-4A51-B254-9D8CA72FC062}"/>
    <hyperlink ref="S77" r:id="rId181" xr:uid="{FCC76775-06B7-4C09-BBCC-D06DFC796421}"/>
    <hyperlink ref="S78" r:id="rId182" xr:uid="{9312D412-6897-4B22-A09F-28F61160F79F}"/>
    <hyperlink ref="S79" r:id="rId183" xr:uid="{A3EF05BB-BE0D-4887-A1C9-10E23BB23F4D}"/>
    <hyperlink ref="S80" r:id="rId184" xr:uid="{F6947EEF-6B42-4930-BD13-DFEC06DBFF62}"/>
    <hyperlink ref="S81" r:id="rId185" xr:uid="{DC64F711-E62C-431F-BA9D-E527F5529634}"/>
    <hyperlink ref="S82" r:id="rId186" xr:uid="{765448A5-7601-404A-BDE2-4FCD6AA49F36}"/>
    <hyperlink ref="S86" r:id="rId187" xr:uid="{E2648748-FD04-4ABA-A82D-76375D421451}"/>
    <hyperlink ref="S146" r:id="rId188" xr:uid="{2B2B2C94-52A9-4EA9-A955-6234A9F66BDB}"/>
    <hyperlink ref="S147" r:id="rId189" xr:uid="{12D5B611-B60F-4763-A2F7-9700B5873ACA}"/>
    <hyperlink ref="S153" r:id="rId190" xr:uid="{3C8FD6D0-0A5D-4D9B-B676-19A6903E06D6}"/>
    <hyperlink ref="S154" r:id="rId191" xr:uid="{B16FCC32-DB7A-4622-8A2E-A51DC60DA1EF}"/>
    <hyperlink ref="S162" r:id="rId192" xr:uid="{F5EE8142-CF21-49D3-91F1-6BEC952C111D}"/>
    <hyperlink ref="S163" r:id="rId193" xr:uid="{98BFC214-121C-49A9-A16F-3C34F9201EFC}"/>
    <hyperlink ref="S179" r:id="rId194" xr:uid="{B31939EF-35D6-41E1-A95D-DB4757F898B9}"/>
    <hyperlink ref="S180" r:id="rId195" xr:uid="{DEE55AD6-E646-428E-B380-119129368362}"/>
    <hyperlink ref="S183" r:id="rId196" xr:uid="{CE581A48-4603-4F08-BC5D-F1E499349259}"/>
    <hyperlink ref="S184" r:id="rId197" xr:uid="{3A72B8E7-3A34-42E8-AEF2-C3955BEFFF56}"/>
    <hyperlink ref="S185" r:id="rId198" xr:uid="{D14AAA30-C93B-49F8-BE69-CC74247CED91}"/>
    <hyperlink ref="S186" r:id="rId199" xr:uid="{CAC48D94-35A1-4A17-8FEF-0F4F02A15AC1}"/>
    <hyperlink ref="S226" r:id="rId200" xr:uid="{BB54E28E-F7D9-4708-9861-8BC1A81EAE59}"/>
    <hyperlink ref="S227" r:id="rId201" xr:uid="{5DC2472D-2319-4DAB-9E2D-C0693C473317}"/>
    <hyperlink ref="S254" r:id="rId202" xr:uid="{52490F5F-0AB0-470A-A3FB-EA7D5C346646}"/>
    <hyperlink ref="S261" r:id="rId203" xr:uid="{4F057246-6618-4617-9437-56E87249FA10}"/>
    <hyperlink ref="S304" r:id="rId204" xr:uid="{ACD3E93F-53A0-4EDF-B939-C44E4C1C484B}"/>
    <hyperlink ref="S305" r:id="rId205" xr:uid="{BD075C84-1164-4E52-883D-44D036159D64}"/>
    <hyperlink ref="S308" r:id="rId206" xr:uid="{2D169250-26D2-4EA0-B4B6-DA695866E892}"/>
    <hyperlink ref="S110" r:id="rId207" xr:uid="{0821237A-9D82-4F3D-BFBA-D596700448D3}"/>
    <hyperlink ref="S111" r:id="rId208" xr:uid="{94055BB6-F182-4E35-958F-DE349EFB96C8}"/>
    <hyperlink ref="S112" r:id="rId209" xr:uid="{AD8D4305-8D9C-471C-966C-AC9184F3F9BD}"/>
    <hyperlink ref="S113" r:id="rId210" xr:uid="{577D35EF-DAE3-4564-8267-174C7183D5FA}"/>
    <hyperlink ref="S42" r:id="rId211" xr:uid="{903D5B3F-139B-43BD-8045-2BB40FF6BBF6}"/>
    <hyperlink ref="S43" r:id="rId212" xr:uid="{46326B20-8CF4-4C62-AB93-1B23551EDF3B}"/>
    <hyperlink ref="S108" r:id="rId213" xr:uid="{EB605699-02DB-492A-952B-4AEF179D29BB}"/>
    <hyperlink ref="S120" r:id="rId214" xr:uid="{34482FE4-E3D2-416C-A977-9D0FF7F3FFB9}"/>
    <hyperlink ref="S275" r:id="rId215" xr:uid="{DB3B12C8-57B2-46E0-92A6-8694A5633F49}"/>
    <hyperlink ref="S297" r:id="rId216" xr:uid="{6A23D9EE-F419-4CEF-B19A-B5207D4FDF31}"/>
    <hyperlink ref="S278" r:id="rId217" xr:uid="{302ED368-9B3E-4087-86F7-551B031BEC86}"/>
    <hyperlink ref="S279" r:id="rId218" xr:uid="{6E4594BC-9989-4A1F-B797-8D8E3F47D945}"/>
    <hyperlink ref="S274" r:id="rId219" xr:uid="{353221AF-8EB2-48D0-AF38-F671F157C095}"/>
    <hyperlink ref="S268" r:id="rId220" xr:uid="{C503714F-0C33-4259-ADC2-6E73F026EACE}"/>
    <hyperlink ref="S266" r:id="rId221" xr:uid="{23AEE2C9-EF81-491D-885E-2BA1B9AD5C37}"/>
    <hyperlink ref="S262" r:id="rId222" xr:uid="{27737DEB-A620-4345-B60E-8320D3B5FA33}"/>
    <hyperlink ref="S260" r:id="rId223" xr:uid="{638597D8-D7EE-4FFD-AAD3-8E463FCC0109}"/>
    <hyperlink ref="S259" r:id="rId224" xr:uid="{21E03C17-653C-4111-88B5-B17872E2CC65}"/>
    <hyperlink ref="S258" r:id="rId225" xr:uid="{649071C5-B9F2-4FC2-9321-46CAFF725A41}"/>
    <hyperlink ref="S257" r:id="rId226" xr:uid="{F5DC7E69-7465-4FD9-973A-E0A45ECC18C0}"/>
    <hyperlink ref="S255" r:id="rId227" xr:uid="{C703D492-CB20-4D10-B89D-C064E6DCA3D1}"/>
    <hyperlink ref="S256" r:id="rId228" xr:uid="{75767BE3-0A81-420E-A53F-11BD751D0F11}"/>
    <hyperlink ref="S253" r:id="rId229" xr:uid="{D0C26E0B-7DD0-4925-82F0-3E70ADFB0B2C}"/>
    <hyperlink ref="S250" r:id="rId230" xr:uid="{8ACF6514-288D-410B-AC56-7D3D02DF81A1}"/>
    <hyperlink ref="S251" r:id="rId231" xr:uid="{A5A8ED40-1039-47AD-AB0E-033213417A27}"/>
    <hyperlink ref="S236" r:id="rId232" xr:uid="{3F492079-667B-414F-9FC4-80B4CD87D7A5}"/>
    <hyperlink ref="S212" r:id="rId233" xr:uid="{7442AFDC-86A9-42EB-BB5C-93B4C7299376}"/>
    <hyperlink ref="S207" r:id="rId234" xr:uid="{4EBBBF87-72CA-46A2-8663-7EE08944697C}"/>
    <hyperlink ref="S204" r:id="rId235" xr:uid="{11A5C3E8-DD86-466C-B235-DC57A4AEB100}"/>
    <hyperlink ref="S202" r:id="rId236" xr:uid="{66B77303-E059-45CC-9F06-947563D20DF3}"/>
    <hyperlink ref="S201" r:id="rId237" xr:uid="{E11CF2B2-3CB4-4A73-AF36-4A0C41A51725}"/>
    <hyperlink ref="S200" r:id="rId238" xr:uid="{AB0C6FCD-0D83-4FD0-BFB2-26D071B16AB6}"/>
    <hyperlink ref="S191" r:id="rId239" xr:uid="{A07E063A-7655-4CAC-902C-83AB7DBA0093}"/>
    <hyperlink ref="S190" r:id="rId240" xr:uid="{F8C243D4-EA1A-4BA8-9A13-A760BABB7F9E}"/>
    <hyperlink ref="S189" r:id="rId241" xr:uid="{A061AE68-72F3-4366-BCEE-AF381356D358}"/>
    <hyperlink ref="S188" r:id="rId242" xr:uid="{3FF6288F-9B51-4880-90E5-460ACAD24F3A}"/>
    <hyperlink ref="S182" r:id="rId243" xr:uid="{60F364DC-6104-4FC7-88E5-14F95EBABC14}"/>
    <hyperlink ref="S181" r:id="rId244" xr:uid="{03B16FE4-5993-4E03-A1BA-8733E819A441}"/>
    <hyperlink ref="S178" r:id="rId245" xr:uid="{A3AEFD5C-6A98-4022-9BC5-E096A1DA8577}"/>
    <hyperlink ref="S177" r:id="rId246" xr:uid="{A065B7CE-2387-48DC-AC24-034FB73AA0EE}"/>
    <hyperlink ref="S176" r:id="rId247" xr:uid="{FD71FFF9-2CFA-46FC-84B6-040C640E2965}"/>
    <hyperlink ref="S175" r:id="rId248" xr:uid="{EC0C73C5-372B-4D51-8818-129616E208D4}"/>
    <hyperlink ref="S160" r:id="rId249" xr:uid="{97397B4F-9829-4065-94D4-7FAB531315BD}"/>
    <hyperlink ref="S159" r:id="rId250" xr:uid="{B8C91007-D7E8-4593-9314-EA312CBCF751}"/>
    <hyperlink ref="S152" r:id="rId251" xr:uid="{E80B944D-2928-473D-9491-97400036F5F9}"/>
    <hyperlink ref="S150" r:id="rId252" xr:uid="{FA512E65-8ED8-4CE8-A30E-DF8E45BF746F}"/>
    <hyperlink ref="S149" r:id="rId253" xr:uid="{DAC7147D-D84E-43AB-815B-0B427968DA31}"/>
    <hyperlink ref="S148" r:id="rId254" xr:uid="{2D427623-B51C-42BE-A77E-46918F0BA1DD}"/>
    <hyperlink ref="S142" r:id="rId255" xr:uid="{C57FB792-5CBF-4D89-806D-E6AD35A70E1C}"/>
    <hyperlink ref="S141" r:id="rId256" xr:uid="{ED34227F-CACF-4C15-A98E-7CA517DB1996}"/>
    <hyperlink ref="S140" r:id="rId257" xr:uid="{B1EA7BBC-6AF4-4645-BF7D-78F60AA141A0}"/>
    <hyperlink ref="S139" r:id="rId258" xr:uid="{7AD17AC0-9C22-4F29-9E3F-F38844D3C501}"/>
    <hyperlink ref="S138" r:id="rId259" xr:uid="{52FBA828-C329-4C99-949A-E18565B7D223}"/>
    <hyperlink ref="S137" r:id="rId260" xr:uid="{C84CCFC9-7863-4F1A-8898-4D33CAE4517A}"/>
    <hyperlink ref="S136" r:id="rId261" xr:uid="{87640E0A-00C9-449A-A8D1-CBDBC618687C}"/>
    <hyperlink ref="S135" r:id="rId262" xr:uid="{7398738C-AE8A-4C83-8201-9E6296085C4F}"/>
    <hyperlink ref="S130" r:id="rId263" xr:uid="{0ADC380A-B8B4-498E-B85A-9D96D3373535}"/>
    <hyperlink ref="S109" r:id="rId264" xr:uid="{649DD29B-88E1-4060-8735-A4301041A3E4}"/>
    <hyperlink ref="S107" r:id="rId265" xr:uid="{BD821ABA-A642-43DC-9B7A-58A590C57036}"/>
    <hyperlink ref="S99" r:id="rId266" xr:uid="{E22A58DA-0C92-434E-815C-5B8349C7F25E}"/>
    <hyperlink ref="S98" r:id="rId267" xr:uid="{77A09E01-BA94-4EEC-B71E-BD0337EB8ACA}"/>
    <hyperlink ref="S97" r:id="rId268" xr:uid="{F8F7E9D5-67DF-4F00-9A07-6C1FFE11CEFB}"/>
    <hyperlink ref="S96" r:id="rId269" xr:uid="{85F43005-5407-40DF-A434-BE2520F29729}"/>
    <hyperlink ref="S93" r:id="rId270" xr:uid="{D9DD7BAB-DC83-42E1-A8D4-3AB96FD56799}"/>
    <hyperlink ref="S92" r:id="rId271" xr:uid="{92A33688-E65A-46FF-83D1-460740EF3818}"/>
    <hyperlink ref="S59" r:id="rId272" xr:uid="{57C96AA5-BD8D-4D19-B2E0-EFFCA8F36038}"/>
    <hyperlink ref="S52" r:id="rId273" xr:uid="{9D40EB05-1019-4832-B77E-8AD069EB593A}"/>
    <hyperlink ref="S50" r:id="rId274" xr:uid="{830FF73E-E10A-4E97-A8FC-5F0BD3C63807}"/>
    <hyperlink ref="S39" r:id="rId275" xr:uid="{EC0F02F0-588F-438A-8856-3F7794867F28}"/>
    <hyperlink ref="S37" r:id="rId276" xr:uid="{C501C57B-FB7E-468D-BE31-05045F1D58D9}"/>
    <hyperlink ref="S35" r:id="rId277" xr:uid="{A30CC1E8-4067-48CF-B4F1-7C6E13283339}"/>
    <hyperlink ref="S34" r:id="rId278" xr:uid="{A6BDB8B0-AC4B-46AD-9B7B-7CFF4992B408}"/>
    <hyperlink ref="S33" r:id="rId279" xr:uid="{14EE7FCC-50FF-409B-9BB7-A0BB3C7717EA}"/>
    <hyperlink ref="S32" r:id="rId280" xr:uid="{F1B45B8E-88C3-4C5E-9A4C-0556382EE6BE}"/>
    <hyperlink ref="S30" r:id="rId281" xr:uid="{48018742-9F3A-48F7-9671-29EBE47C7ED6}"/>
  </hyperlinks>
  <pageMargins left="0.7" right="0.7" top="0.75" bottom="0.75" header="0.3" footer="0.3"/>
  <pageSetup paperSize="9" orientation="portrait" r:id="rId282"/>
  <drawing r:id="rId283"/>
  <tableParts count="1">
    <tablePart r:id="rId284"/>
  </tableParts>
  <extLst>
    <ext xmlns:x15="http://schemas.microsoft.com/office/spreadsheetml/2010/11/main" uri="{3A4CF648-6AED-40f4-86FF-DC5316D8AED3}">
      <x14:slicerList xmlns:x14="http://schemas.microsoft.com/office/spreadsheetml/2009/9/main">
        <x14:slicer r:id="rId28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9a843e-0258-4cf8-832e-86658eba4cfb">
      <Terms xmlns="http://schemas.microsoft.com/office/infopath/2007/PartnerControls"/>
    </lcf76f155ced4ddcb4097134ff3c332f>
    <TaxCatchAll xmlns="95538fe2-324a-44dd-8ade-32fd9d3b4e77" xsi:nil="true"/>
    <SharedWithUsers xmlns="95538fe2-324a-44dd-8ade-32fd9d3b4e77">
      <UserInfo>
        <DisplayName>Anna Dahlqvist</DisplayName>
        <AccountId>17</AccountId>
        <AccountType/>
      </UserInfo>
      <UserInfo>
        <DisplayName>Polina Karpaty</DisplayName>
        <AccountId>106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DD5B258E44B90488F6A5BC5C0CC4117" ma:contentTypeVersion="15" ma:contentTypeDescription="Skapa ett nytt dokument." ma:contentTypeScope="" ma:versionID="63648aa5e8f72e8d29730eac81248567">
  <xsd:schema xmlns:xsd="http://www.w3.org/2001/XMLSchema" xmlns:xs="http://www.w3.org/2001/XMLSchema" xmlns:p="http://schemas.microsoft.com/office/2006/metadata/properties" xmlns:ns2="089a843e-0258-4cf8-832e-86658eba4cfb" xmlns:ns3="95538fe2-324a-44dd-8ade-32fd9d3b4e77" targetNamespace="http://schemas.microsoft.com/office/2006/metadata/properties" ma:root="true" ma:fieldsID="052b4aac0b4a1c061a8497df94f07706" ns2:_="" ns3:_="">
    <xsd:import namespace="089a843e-0258-4cf8-832e-86658eba4cfb"/>
    <xsd:import namespace="95538fe2-324a-44dd-8ade-32fd9d3b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9a843e-0258-4cf8-832e-86658eba4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8a770318-ad50-4a32-a02c-ff5243aca4b8"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538fe2-324a-44dd-8ade-32fd9d3b4e77"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1" nillable="true" ma:displayName="Taxonomy Catch All Column" ma:hidden="true" ma:list="{68f5428b-1564-442b-8dde-40634ef4102c}" ma:internalName="TaxCatchAll" ma:showField="CatchAllData" ma:web="95538fe2-324a-44dd-8ade-32fd9d3b4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C7752F-ED49-4CF8-B98C-25EF3B21E263}">
  <ds:schemaRefs>
    <ds:schemaRef ds:uri="http://schemas.microsoft.com/sharepoint/v3/contenttype/forms"/>
  </ds:schemaRefs>
</ds:datastoreItem>
</file>

<file path=customXml/itemProps2.xml><?xml version="1.0" encoding="utf-8"?>
<ds:datastoreItem xmlns:ds="http://schemas.openxmlformats.org/officeDocument/2006/customXml" ds:itemID="{3E768798-3CE6-40C5-B65E-B1D8B9BA22E9}">
  <ds:schemaRefs>
    <ds:schemaRef ds:uri="http://www.w3.org/XML/1998/namespace"/>
    <ds:schemaRef ds:uri="http://purl.org/dc/term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95538fe2-324a-44dd-8ade-32fd9d3b4e77"/>
    <ds:schemaRef ds:uri="089a843e-0258-4cf8-832e-86658eba4cfb"/>
    <ds:schemaRef ds:uri="http://purl.org/dc/dcmitype/"/>
  </ds:schemaRefs>
</ds:datastoreItem>
</file>

<file path=customXml/itemProps3.xml><?xml version="1.0" encoding="utf-8"?>
<ds:datastoreItem xmlns:ds="http://schemas.openxmlformats.org/officeDocument/2006/customXml" ds:itemID="{79C61E37-91C9-4022-B272-CD997A3CA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9a843e-0258-4cf8-832e-86658eba4cfb"/>
    <ds:schemaRef ds:uri="95538fe2-324a-44dd-8ade-32fd9d3b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Beskrivning</vt:lpstr>
      <vt:lpstr>Studier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Laszlo Sajtos</dc:creator>
  <cp:keywords/>
  <dc:description/>
  <cp:lastModifiedBy>Laszlo Sajtos</cp:lastModifiedBy>
  <cp:revision/>
  <dcterms:created xsi:type="dcterms:W3CDTF">2024-01-22T15:06:47Z</dcterms:created>
  <dcterms:modified xsi:type="dcterms:W3CDTF">2024-03-20T14:15:38Z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0x0101009DD5B258E44B90488F6A5BC5C0CC4117</vt:lpwstr>
  </property>
  <property fmtid="{D5CDD505-2E9C-101B-9397-08002B2CF9AE}" pid="3" name="MediaServiceImageTags">
    <vt:lpwstr/>
  </property>
</Properties>
</file>